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Pol'!$A$1:$U$104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4" i="12" l="1"/>
  <c r="F39" i="1" s="1"/>
  <c r="AD94" i="12"/>
  <c r="G39" i="1" s="1"/>
  <c r="G40" i="1" s="1"/>
  <c r="G25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7" i="12"/>
  <c r="I87" i="12"/>
  <c r="I86" i="12" s="1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1" i="12"/>
  <c r="G90" i="12" s="1"/>
  <c r="I51" i="1" s="1"/>
  <c r="I19" i="1" s="1"/>
  <c r="I91" i="12"/>
  <c r="K91" i="12"/>
  <c r="O91" i="12"/>
  <c r="Q91" i="12"/>
  <c r="U91" i="12"/>
  <c r="G92" i="12"/>
  <c r="M92" i="12" s="1"/>
  <c r="I92" i="12"/>
  <c r="K92" i="12"/>
  <c r="O92" i="12"/>
  <c r="O90" i="12" s="1"/>
  <c r="Q92" i="12"/>
  <c r="U92" i="12"/>
  <c r="U90" i="12" s="1"/>
  <c r="I20" i="1"/>
  <c r="I18" i="1"/>
  <c r="I16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I40" i="1" s="1"/>
  <c r="J39" i="1" s="1"/>
  <c r="J40" i="1" s="1"/>
  <c r="F40" i="1"/>
  <c r="G23" i="1" s="1"/>
  <c r="K86" i="12"/>
  <c r="Q86" i="12"/>
  <c r="G86" i="12"/>
  <c r="I50" i="1" s="1"/>
  <c r="U58" i="12"/>
  <c r="O58" i="12"/>
  <c r="U30" i="12"/>
  <c r="O30" i="12"/>
  <c r="K8" i="12"/>
  <c r="Q8" i="12"/>
  <c r="I8" i="12"/>
  <c r="K90" i="12"/>
  <c r="Q90" i="12"/>
  <c r="M91" i="12"/>
  <c r="I90" i="12"/>
  <c r="U86" i="12"/>
  <c r="O86" i="12"/>
  <c r="K58" i="12"/>
  <c r="Q58" i="12"/>
  <c r="I58" i="12"/>
  <c r="K30" i="12"/>
  <c r="Q30" i="12"/>
  <c r="I30" i="12"/>
  <c r="U8" i="12"/>
  <c r="O8" i="12"/>
  <c r="G28" i="1"/>
  <c r="G29" i="1"/>
  <c r="M90" i="12"/>
  <c r="M58" i="12"/>
  <c r="M30" i="12"/>
  <c r="M86" i="12"/>
  <c r="M8" i="12"/>
  <c r="G58" i="12"/>
  <c r="I49" i="1" s="1"/>
  <c r="G30" i="12"/>
  <c r="I48" i="1" s="1"/>
  <c r="G8" i="12"/>
  <c r="I47" i="1" l="1"/>
  <c r="G94" i="12"/>
  <c r="I17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<sst xmlns="http://schemas.openxmlformats.org/spreadsheetml/2006/main" count="475" uniqueCount="267">
  <si>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</si>
  <si>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</si>
  <si>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</si>
  <si>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</si>
  <si>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</si>
  <si>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</si>
  <si>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</si>
  <si>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</si>
  <si>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</si>
  <si>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</si>
  <si>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</si>
  <si>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</si>
  <si>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</si>
  <si>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</si>
  <si>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</si>
  <si>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</si>
  <si>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</si>
  <si>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</si>
  <si>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</si>
  <si>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</si>
  <si>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</si>
  <si>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</si>
  <si>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</si>
  <si>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</si>
  <si>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</si>
  <si>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</si>
  <si>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</si>
  <si>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</si>
  <si>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</si>
  <si>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</si>
  <si>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</si>
  <si>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</si>
  <si>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</si>
  <si>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</si>
  <si>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</si>
  <si>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</si>
  <si>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</si>
  <si>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</si>
  <si>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</si>
  <si>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</si>
  <si>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</si>
  <si>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</si>
  <si>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</si>
  <si>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</si>
  <si>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</si>
  <si>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Ing.Jeníčková,Ing. Zikudová</t>
  </si>
  <si>
    <t>Stavební úpravy šaten a soc. zařízení 1ZŠ Skálova</t>
  </si>
  <si>
    <t>1ZŠ Skálova</t>
  </si>
  <si>
    <t>Skálova 600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</si>
  <si>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</si>
  <si>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</si>
  <si>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</si>
  <si>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</si>
  <si>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</si>
  <si>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</si>
  <si>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</si>
  <si>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</si>
  <si>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</si>
  <si>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</si>
  <si>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</si>
  <si>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</si>
  <si>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</si>
  <si>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</si>
  <si>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</si>
  <si>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</si>
  <si>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</si>
  <si>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</si>
  <si>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</si>
  <si>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</si>
  <si>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</si>
  <si>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</si>
  <si>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</si>
  <si>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</si>
  <si>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</si>
  <si>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</si>
  <si>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</si>
  <si>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</si>
  <si>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</si>
  <si>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</si>
  <si>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</si>
  <si>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</si>
  <si>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</si>
  <si>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</si>
  <si>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</si>
  <si>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</si>
  <si>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</si>
  <si>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</si>
  <si>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</si>
  <si>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</si>
  <si>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</si>
  <si>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</si>
  <si>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</si>
  <si>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</si>
  <si>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</si>
  <si>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</si>
  <si>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721176222R00</t>
  </si>
  <si>
    <t>Potrubí KG svodné (ležaté) v zemi D 110 x 3,2 mm</t>
  </si>
  <si>
    <t>m</t>
  </si>
  <si>
    <t>POL1_0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</si>
  <si>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</si>
  <si>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</si>
  <si>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</si>
  <si>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</si>
  <si>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</si>
  <si>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</si>
  <si>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</si>
  <si>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</si>
  <si>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721176115R00</t>
  </si>
  <si>
    <t>Potrubí HT odpadní svislé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</si>
  <si>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</si>
  <si>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</si>
  <si>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</si>
  <si>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</si>
  <si>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</si>
  <si>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</si>
  <si>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</si>
  <si>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721213316R0M</t>
  </si>
  <si>
    <t>Žlab odtok.do prostoru,pro dlažbu,dl.2100mm,  vč. krytu</t>
  </si>
  <si>
    <t>721273150RT1</t>
  </si>
  <si>
    <t>Hlavice ventilační přivětrávací HL900, přivzdušňovací ventil HL900, D 50/75/110 mm</t>
  </si>
  <si>
    <t>721290111R00</t>
  </si>
  <si>
    <t>Zkouška těsnosti kanalizace vodou DN 125</t>
  </si>
  <si>
    <t>721290123R00</t>
  </si>
  <si>
    <t>Zkouška těsnosti kanalizace kouřem DN 300</t>
  </si>
  <si>
    <t>721170965R00</t>
  </si>
  <si>
    <t>Oprava - propojení dosavadního potrubí PVC D 110</t>
  </si>
  <si>
    <t>721170909R00</t>
  </si>
  <si>
    <t>Oprava potrubí PVC odpadní, vsazení odbočky D 110</t>
  </si>
  <si>
    <t>721300922R00</t>
  </si>
  <si>
    <t>Pročištění ležatých svodů do DN 300</t>
  </si>
  <si>
    <t>721300912R00</t>
  </si>
  <si>
    <t>Pročištění svislých odpadů, jedno podl., do DN 200</t>
  </si>
  <si>
    <t>721171803R00</t>
  </si>
  <si>
    <t>Demontáž potrubí z PVC do D 75 mm</t>
  </si>
  <si>
    <t>721171808R00</t>
  </si>
  <si>
    <t>Demontáž potrubí z PVC do D 114 mm</t>
  </si>
  <si>
    <t>721290822R00</t>
  </si>
  <si>
    <t>Přesun vybouraných hmot - kanalizace, H 6 - 12 m</t>
  </si>
  <si>
    <t>t</t>
  </si>
  <si>
    <t>998721101R00</t>
  </si>
  <si>
    <t>Přesun hmot pro vnitřní kanalizaci, výšky do 6 m</t>
  </si>
  <si>
    <t>722172311R00</t>
  </si>
  <si>
    <t>Potrubí z PPR Instaplast, studená, D 20x2,8 mm</t>
  </si>
  <si>
    <t>722172312R00</t>
  </si>
  <si>
    <t>Potrubí z PPR Instaplast, studená, D 25x3,5 mm</t>
  </si>
  <si>
    <t>722172313R00</t>
  </si>
  <si>
    <t>Potrubí z PPR Instaplast, studená, D 32x4,4 mm</t>
  </si>
  <si>
    <t>722172331R00</t>
  </si>
  <si>
    <t>Potrubí z PPR Instaplast, teplá, D 20x3,4 mm</t>
  </si>
  <si>
    <t>722172332R00</t>
  </si>
  <si>
    <t>Potrubí z PPR Instaplast, teplá, D 25x4,2 mm</t>
  </si>
  <si>
    <t>722172333R00</t>
  </si>
  <si>
    <t>Potrubí z PPR Instaplast, teplá, D 32x5,4 mm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</si>
  <si>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</si>
  <si>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</si>
  <si>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</si>
  <si>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</si>
  <si>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722181212RU2</t>
  </si>
  <si>
    <t>Izolace návleková MIRELON PRO tl. stěny 9 mm, vnitřní průměr 35 mm</t>
  </si>
  <si>
    <t>722181214RT8</t>
  </si>
  <si>
    <t>Izolace návleková MIRELON PRO tl. stěny 20 mm, vnitřní průměr 25 mm</t>
  </si>
  <si>
    <t>722181215RT9</t>
  </si>
  <si>
    <t>Izolace návleková  MIRELON PRO tl. stěny 25 mm, vnitřní průměr 28 mm</t>
  </si>
  <si>
    <t>722181215RU1</t>
  </si>
  <si>
    <t>Izolace návleková  MIRELON PRO tl. stěny 25 mm, vnitřní průměr 32 mm</t>
  </si>
  <si>
    <t>722190401R00</t>
  </si>
  <si>
    <t>Vyvedení a upevnění výpustek DN 15</t>
  </si>
  <si>
    <t>722191112R00</t>
  </si>
  <si>
    <t>Hadice flexibilní k baterii,DN 15 x M10,délka 0,5m</t>
  </si>
  <si>
    <t>soubor</t>
  </si>
  <si>
    <t>722202412R00</t>
  </si>
  <si>
    <t>Kohout kulový nerozebíratelný PP-R INSTAPLAST D 20</t>
  </si>
  <si>
    <t>722235642R00</t>
  </si>
  <si>
    <t>Klapka zpětná vodorovná CLAPET FIV.08406 DN 20</t>
  </si>
  <si>
    <t>722239102R00</t>
  </si>
  <si>
    <t>Montáž vodovodních armatur 2závity, G 3/4</t>
  </si>
  <si>
    <t>722239103R0M</t>
  </si>
  <si>
    <t>Montáž vodovodních armatur 3závity, G 3/4</t>
  </si>
  <si>
    <t>551135740R</t>
  </si>
  <si>
    <t>Ventil 3cestný směšovací K297 Giacomini 3/4"</t>
  </si>
  <si>
    <t>POL3_0</t>
  </si>
  <si>
    <t>722280106R00</t>
  </si>
  <si>
    <t>Tlaková zkouška vodovodního potrubí DN 32</t>
  </si>
  <si>
    <t>722290234R00</t>
  </si>
  <si>
    <t>Proplach a dezinfekce vodovod.potrubí DN 80</t>
  </si>
  <si>
    <t>722172964R00</t>
  </si>
  <si>
    <t>Vsazení odbočky do plast. potrubí polyf. D 32 mm</t>
  </si>
  <si>
    <t>722172914R00</t>
  </si>
  <si>
    <t>Propojení plastového potrubí polyf. D 32 mm</t>
  </si>
  <si>
    <t>722190901R00</t>
  </si>
  <si>
    <t>Uzavření/otevření vodovodního potrubí při opravě</t>
  </si>
  <si>
    <t>722170804R00</t>
  </si>
  <si>
    <t>Demontáž rozvodů vody z plastů do D 63</t>
  </si>
  <si>
    <t>722290821R00</t>
  </si>
  <si>
    <t>Přesun vybouraných hmot - vodovody, H do 6 m</t>
  </si>
  <si>
    <t>998722101R00</t>
  </si>
  <si>
    <t>Přesun hmot pro vnitřní vodovod, výšky do 6 m</t>
  </si>
  <si>
    <t>725014131R00</t>
  </si>
  <si>
    <t>Klozet závěsný OLYMP + sedátko, bílý</t>
  </si>
  <si>
    <t>725017132R00</t>
  </si>
  <si>
    <t>Umyvadlo na šrouby OLYMP 55 x 42 cm, bílé</t>
  </si>
  <si>
    <t>725016125R0M</t>
  </si>
  <si>
    <t>Urinál odsávací ovládání autom, bílý s radar., senzorem, vč. sítového napájení</t>
  </si>
  <si>
    <t>725019103R00</t>
  </si>
  <si>
    <t>Výlevka závěsná MIRA s plastovou mžížkou</t>
  </si>
  <si>
    <t>725249106R0M</t>
  </si>
  <si>
    <t>Montáž sprchových stání ostatních typů</t>
  </si>
  <si>
    <t>725823121RT1</t>
  </si>
  <si>
    <t>Baterie umyvadlová stoján. ruční, vč. otvír.odpadu, standardní</t>
  </si>
  <si>
    <t>725829201R0M</t>
  </si>
  <si>
    <t>Montáž baterie umyv.</t>
  </si>
  <si>
    <t>725825815R00</t>
  </si>
  <si>
    <t>Baterie termostatická dřezová nástěnná</t>
  </si>
  <si>
    <t>725829202R00</t>
  </si>
  <si>
    <t>Montáž baterie umyv.a dřezové nástěnné</t>
  </si>
  <si>
    <t>725845811R0M</t>
  </si>
  <si>
    <t>Baterie termost.sprchová nástěn.tlaková</t>
  </si>
  <si>
    <t>725849202R00</t>
  </si>
  <si>
    <t>Montáž baterií sprchových termostatických</t>
  </si>
  <si>
    <t>55145355RM</t>
  </si>
  <si>
    <t>Vývod sprchy stěnový - hlavová sprcha</t>
  </si>
  <si>
    <t>725860109R00</t>
  </si>
  <si>
    <t>Uzávěrka zápachová umyvadlová T 1016,D 40</t>
  </si>
  <si>
    <t>725860168R00</t>
  </si>
  <si>
    <t>Zápachová uzávěrka pro pisoáry HL430, D 40, 50 mm</t>
  </si>
  <si>
    <t>725111241R00</t>
  </si>
  <si>
    <t>Nádrž splachovací JUNIOR JET vysokopolož.6 l, bílá</t>
  </si>
  <si>
    <t>28651511R</t>
  </si>
  <si>
    <t>Komplet trubka splachovací NOVODUR třídílná</t>
  </si>
  <si>
    <t>725814106R00</t>
  </si>
  <si>
    <t>Ventil rohový s filtrem IVAR.ART.230 DN 15 x DN 15</t>
  </si>
  <si>
    <t>725819201R00</t>
  </si>
  <si>
    <t>Montáž ventilu nástěnného  G 1/2</t>
  </si>
  <si>
    <t>725980122R00</t>
  </si>
  <si>
    <t>Dvířka z plastu, 200 x 300 mm</t>
  </si>
  <si>
    <t>725989101R00</t>
  </si>
  <si>
    <t>Montáž dvířek kovových i z PH</t>
  </si>
  <si>
    <t>998725101R00</t>
  </si>
  <si>
    <t>Přesun hmot pro zařizovací předměty, výšky do 6 m</t>
  </si>
  <si>
    <t>725110811R00</t>
  </si>
  <si>
    <t>Demontáž klozetů splachovacích</t>
  </si>
  <si>
    <t>725210821R00</t>
  </si>
  <si>
    <t>Demontáž umyvadel bez výtokových armatur</t>
  </si>
  <si>
    <t>725820801R00</t>
  </si>
  <si>
    <t>Demontáž baterie nástěnné do G 3/4</t>
  </si>
  <si>
    <t>725860811R00</t>
  </si>
  <si>
    <t>Demontáž uzávěrek zápachových jednoduchých</t>
  </si>
  <si>
    <t>725991811R00</t>
  </si>
  <si>
    <t>Demontáž konzol jednoduchých</t>
  </si>
  <si>
    <t>725590811R00</t>
  </si>
  <si>
    <t>Přesun vybour.hmot, zařizovací předměty H 6 m</t>
  </si>
  <si>
    <t>726211121R00</t>
  </si>
  <si>
    <t>Modul-WC Kombifix, UP320, h 108 cm</t>
  </si>
  <si>
    <t>726211161R00</t>
  </si>
  <si>
    <t>Modul-bidet Kombifix</t>
  </si>
  <si>
    <t>998726121R00</t>
  </si>
  <si>
    <t>Přesun hmot pro předstěnové systémy, výšky do 6 m</t>
  </si>
  <si>
    <t>005211080R</t>
  </si>
  <si>
    <t xml:space="preserve">Bezpečnostní a hygienická opatření na staveništi </t>
  </si>
  <si>
    <t>Soubor</t>
  </si>
  <si>
    <t>005231020R</t>
  </si>
  <si>
    <t>Individuální a komplexní vyzkoušení</t>
  </si>
  <si>
    <t/>
  </si>
  <si>
    <t>SUM</t>
  </si>
  <si>
    <t>POPUZIV</t>
  </si>
  <si>
    <t>END</t>
  </si>
  <si>
    <t>Slepý rozpočet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</si>
</sst>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51</v>
      </c>
      <c r="E11" s="227"/>
      <c r="F11" s="227"/>
      <c r="G11" s="227"/>
      <c r="H11" s="28" t="s">
        <v>33</v>
      </c>
      <c r="I11" s="101" t="s">
        <v>53</v>
      </c>
      <c r="J11" s="11"/>
    </row>
    <row r="12" spans="1:15" ht="15.75" customHeight="1" x14ac:dyDescent="0.2">
      <c r="A12" s="4"/>
      <c r="B12" s="41"/>
      <c r="C12" s="26"/>
      <c r="D12" s="230" t="s">
        <v>52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50</v>
      </c>
      <c r="D13" s="231" t="s">
        <v>49</v>
      </c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SUMIF(F47:F51,A16,I47:I51)+SUMIF(F47:F51,"PSU",I47:I51)</f>
        <v>0</v>
      </c>
      <c r="J16" s="215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SUMIF(F47:F51,A17,I47:I51)</f>
        <v>0</v>
      </c>
      <c r="J17" s="215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SUMIF(F47:F51,A18,I47:I51)</f>
        <v>0</v>
      </c>
      <c r="J18" s="215"/>
    </row>
    <row r="19" spans="1:10" ht="23.25" customHeight="1" x14ac:dyDescent="0.2">
      <c r="A19" s="151" t="s">
        <v>66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SUMIF(F47:F51,A19,I47:I51)</f>
        <v>0</v>
      </c>
      <c r="J19" s="215"/>
    </row>
    <row r="20" spans="1:10" ht="23.25" customHeight="1" x14ac:dyDescent="0.2">
      <c r="A20" s="151" t="s">
        <v>67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SUMIF(F47:F51,A20,I47:I51)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6">
        <f>' Pol'!AC94</f>
        <v>0</v>
      </c>
      <c r="G39" s="117">
        <f>' Pol'!AD94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54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56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57</v>
      </c>
      <c r="G46" s="139"/>
      <c r="H46" s="139"/>
      <c r="I46" s="243" t="s">
        <v>28</v>
      </c>
      <c r="J46" s="243"/>
    </row>
    <row r="47" spans="1:10" ht="25.5" customHeight="1" x14ac:dyDescent="0.2">
      <c r="A47" s="132"/>
      <c r="B47" s="140" t="s">
        <v>58</v>
      </c>
      <c r="C47" s="245" t="s">
        <v>59</v>
      </c>
      <c r="D47" s="246"/>
      <c r="E47" s="246"/>
      <c r="F47" s="142" t="s">
        <v>24</v>
      </c>
      <c r="G47" s="143"/>
      <c r="H47" s="143"/>
      <c r="I47" s="244">
        <f>' Pol'!G8</f>
        <v>0</v>
      </c>
      <c r="J47" s="244"/>
    </row>
    <row r="48" spans="1:10" ht="25.5" customHeight="1" x14ac:dyDescent="0.2">
      <c r="A48" s="132"/>
      <c r="B48" s="134" t="s">
        <v>60</v>
      </c>
      <c r="C48" s="233" t="s">
        <v>61</v>
      </c>
      <c r="D48" s="234"/>
      <c r="E48" s="234"/>
      <c r="F48" s="144" t="s">
        <v>24</v>
      </c>
      <c r="G48" s="145"/>
      <c r="H48" s="145"/>
      <c r="I48" s="232">
        <f>' Pol'!G30</f>
        <v>0</v>
      </c>
      <c r="J48" s="232"/>
    </row>
    <row r="49" spans="1:10" ht="25.5" customHeight="1" x14ac:dyDescent="0.2">
      <c r="A49" s="132"/>
      <c r="B49" s="134" t="s">
        <v>62</v>
      </c>
      <c r="C49" s="233" t="s">
        <v>63</v>
      </c>
      <c r="D49" s="234"/>
      <c r="E49" s="234"/>
      <c r="F49" s="144" t="s">
        <v>24</v>
      </c>
      <c r="G49" s="145"/>
      <c r="H49" s="145"/>
      <c r="I49" s="232">
        <f>' Pol'!G58</f>
        <v>0</v>
      </c>
      <c r="J49" s="232"/>
    </row>
    <row r="50" spans="1:10" ht="25.5" customHeight="1" x14ac:dyDescent="0.2">
      <c r="A50" s="132"/>
      <c r="B50" s="134" t="s">
        <v>64</v>
      </c>
      <c r="C50" s="233" t="s">
        <v>65</v>
      </c>
      <c r="D50" s="234"/>
      <c r="E50" s="234"/>
      <c r="F50" s="144" t="s">
        <v>24</v>
      </c>
      <c r="G50" s="145"/>
      <c r="H50" s="145"/>
      <c r="I50" s="232">
        <f>' Pol'!G86</f>
        <v>0</v>
      </c>
      <c r="J50" s="232"/>
    </row>
    <row r="51" spans="1:10" ht="25.5" customHeight="1" x14ac:dyDescent="0.2">
      <c r="A51" s="132"/>
      <c r="B51" s="141" t="s">
        <v>66</v>
      </c>
      <c r="C51" s="249" t="s">
        <v>26</v>
      </c>
      <c r="D51" s="250"/>
      <c r="E51" s="250"/>
      <c r="F51" s="146" t="s">
        <v>66</v>
      </c>
      <c r="G51" s="147"/>
      <c r="H51" s="147"/>
      <c r="I51" s="248">
        <f>' Pol'!G90</f>
        <v>0</v>
      </c>
      <c r="J51" s="248"/>
    </row>
    <row r="52" spans="1:10" ht="25.5" customHeight="1" x14ac:dyDescent="0.2">
      <c r="A52" s="133"/>
      <c r="B52" s="137" t="s">
        <v>1</v>
      </c>
      <c r="C52" s="137"/>
      <c r="D52" s="138"/>
      <c r="E52" s="138"/>
      <c r="F52" s="148"/>
      <c r="G52" s="149"/>
      <c r="H52" s="149"/>
      <c r="I52" s="247">
        <f>SUM(I47:I51)</f>
        <v>0</v>
      </c>
      <c r="J52" s="247"/>
    </row>
    <row r="53" spans="1:10" x14ac:dyDescent="0.2">
      <c r="F53" s="150"/>
      <c r="G53" s="103"/>
      <c r="H53" s="150"/>
      <c r="I53" s="103"/>
      <c r="J53" s="103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P19" sqref="P1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266</v>
      </c>
      <c r="B1" s="267"/>
      <c r="C1" s="267"/>
      <c r="D1" s="267"/>
      <c r="E1" s="267"/>
      <c r="F1" s="267"/>
      <c r="G1" s="267"/>
      <c r="AE1" t="s">
        <v>69</v>
      </c>
    </row>
    <row r="2" spans="1:60" ht="24.95" customHeight="1" x14ac:dyDescent="0.2">
      <c r="A2" s="156" t="s">
        <v>68</v>
      </c>
      <c r="B2" s="154"/>
      <c r="C2" s="268" t="s">
        <v>46</v>
      </c>
      <c r="D2" s="269"/>
      <c r="E2" s="269"/>
      <c r="F2" s="269"/>
      <c r="G2" s="270"/>
      <c r="AE2" t="s">
        <v>70</v>
      </c>
    </row>
    <row r="3" spans="1:60" ht="24.95" hidden="1" customHeight="1" x14ac:dyDescent="0.2">
      <c r="A3" s="157" t="s">
        <v>7</v>
      </c>
      <c r="B3" s="155"/>
      <c r="C3" s="271"/>
      <c r="D3" s="271"/>
      <c r="E3" s="271"/>
      <c r="F3" s="271"/>
      <c r="G3" s="272"/>
      <c r="AE3" t="s">
        <v>71</v>
      </c>
    </row>
    <row r="4" spans="1:60" ht="24.95" hidden="1" customHeight="1" x14ac:dyDescent="0.2">
      <c r="A4" s="157" t="s">
        <v>8</v>
      </c>
      <c r="B4" s="155"/>
      <c r="C4" s="273"/>
      <c r="D4" s="271"/>
      <c r="E4" s="271"/>
      <c r="F4" s="271"/>
      <c r="G4" s="272"/>
      <c r="AE4" t="s">
        <v>72</v>
      </c>
    </row>
    <row r="5" spans="1:60" hidden="1" x14ac:dyDescent="0.2">
      <c r="A5" s="158" t="s">
        <v>73</v>
      </c>
      <c r="B5" s="159"/>
      <c r="C5" s="160"/>
      <c r="D5" s="161"/>
      <c r="E5" s="162"/>
      <c r="F5" s="162"/>
      <c r="G5" s="163"/>
      <c r="AE5" t="s">
        <v>74</v>
      </c>
    </row>
    <row r="6" spans="1:60" x14ac:dyDescent="0.2">
      <c r="D6" s="153"/>
    </row>
    <row r="7" spans="1:60" ht="38.25" x14ac:dyDescent="0.2">
      <c r="A7" s="168" t="s">
        <v>75</v>
      </c>
      <c r="B7" s="169" t="s">
        <v>76</v>
      </c>
      <c r="C7" s="169" t="s">
        <v>77</v>
      </c>
      <c r="D7" s="183" t="s">
        <v>78</v>
      </c>
      <c r="E7" s="168" t="s">
        <v>79</v>
      </c>
      <c r="F7" s="164" t="s">
        <v>80</v>
      </c>
      <c r="G7" s="184" t="s">
        <v>28</v>
      </c>
      <c r="H7" s="185" t="s">
        <v>29</v>
      </c>
      <c r="I7" s="185" t="s">
        <v>81</v>
      </c>
      <c r="J7" s="185" t="s">
        <v>30</v>
      </c>
      <c r="K7" s="185" t="s">
        <v>82</v>
      </c>
      <c r="L7" s="185" t="s">
        <v>83</v>
      </c>
      <c r="M7" s="185" t="s">
        <v>84</v>
      </c>
      <c r="N7" s="185" t="s">
        <v>85</v>
      </c>
      <c r="O7" s="185" t="s">
        <v>86</v>
      </c>
      <c r="P7" s="185" t="s">
        <v>87</v>
      </c>
      <c r="Q7" s="185" t="s">
        <v>88</v>
      </c>
      <c r="R7" s="185" t="s">
        <v>89</v>
      </c>
      <c r="S7" s="185" t="s">
        <v>90</v>
      </c>
      <c r="T7" s="185" t="s">
        <v>91</v>
      </c>
      <c r="U7" s="170" t="s">
        <v>92</v>
      </c>
    </row>
    <row r="8" spans="1:60" x14ac:dyDescent="0.2">
      <c r="A8" s="186" t="s">
        <v>93</v>
      </c>
      <c r="B8" s="187" t="s">
        <v>58</v>
      </c>
      <c r="C8" s="188" t="s">
        <v>59</v>
      </c>
      <c r="D8" s="189"/>
      <c r="E8" s="190"/>
      <c r="F8" s="177"/>
      <c r="G8" s="177">
        <f>SUMIF(AE9:AE29,"&lt;&gt;NOR",G9:G29)</f>
        <v>0</v>
      </c>
      <c r="H8" s="177"/>
      <c r="I8" s="177">
        <f>SUM(I9:I29)</f>
        <v>0</v>
      </c>
      <c r="J8" s="177"/>
      <c r="K8" s="177">
        <f>SUM(K9:K29)</f>
        <v>0</v>
      </c>
      <c r="L8" s="177"/>
      <c r="M8" s="177">
        <f>SUM(M9:M29)</f>
        <v>0</v>
      </c>
      <c r="N8" s="177"/>
      <c r="O8" s="177">
        <f>SUM(O9:O29)</f>
        <v>0.24</v>
      </c>
      <c r="P8" s="177"/>
      <c r="Q8" s="177">
        <f>SUM(Q9:Q29)</f>
        <v>7.0000000000000007E-2</v>
      </c>
      <c r="R8" s="177"/>
      <c r="S8" s="177"/>
      <c r="T8" s="191"/>
      <c r="U8" s="177">
        <f>SUM(U9:U29)</f>
        <v>56.63</v>
      </c>
      <c r="AE8" t="s">
        <v>94</v>
      </c>
    </row>
    <row r="9" spans="1:60" outlineLevel="1" x14ac:dyDescent="0.2">
      <c r="A9" s="166">
        <v>1</v>
      </c>
      <c r="B9" s="171" t="s">
        <v>95</v>
      </c>
      <c r="C9" s="204" t="s">
        <v>96</v>
      </c>
      <c r="D9" s="173" t="s">
        <v>97</v>
      </c>
      <c r="E9" s="175">
        <v>14.5</v>
      </c>
      <c r="F9" s="178"/>
      <c r="G9" s="179">
        <f t="shared" ref="G9:G29" si="0">ROUND(E9*F9,2)</f>
        <v>0</v>
      </c>
      <c r="H9" s="178"/>
      <c r="I9" s="179">
        <f t="shared" ref="I9:I29" si="1">ROUND(E9*H9,2)</f>
        <v>0</v>
      </c>
      <c r="J9" s="178"/>
      <c r="K9" s="179">
        <f t="shared" ref="K9:K29" si="2">ROUND(E9*J9,2)</f>
        <v>0</v>
      </c>
      <c r="L9" s="179">
        <v>0</v>
      </c>
      <c r="M9" s="179">
        <f t="shared" ref="M9:M29" si="3">G9*(1+L9/100)</f>
        <v>0</v>
      </c>
      <c r="N9" s="179">
        <v>2.0899999999999998E-3</v>
      </c>
      <c r="O9" s="179">
        <f t="shared" ref="O9:O29" si="4">ROUND(E9*N9,2)</f>
        <v>0.03</v>
      </c>
      <c r="P9" s="179">
        <v>0</v>
      </c>
      <c r="Q9" s="179">
        <f t="shared" ref="Q9:Q29" si="5">ROUND(E9*P9,2)</f>
        <v>0</v>
      </c>
      <c r="R9" s="179"/>
      <c r="S9" s="179"/>
      <c r="T9" s="180">
        <v>0.8</v>
      </c>
      <c r="U9" s="179">
        <f t="shared" ref="U9:U29" si="6">ROUND(E9*T9,2)</f>
        <v>11.6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98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99</v>
      </c>
      <c r="C10" s="204" t="s">
        <v>100</v>
      </c>
      <c r="D10" s="173" t="s">
        <v>97</v>
      </c>
      <c r="E10" s="175">
        <v>3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3.8000000000000002E-4</v>
      </c>
      <c r="O10" s="179">
        <f t="shared" si="4"/>
        <v>0</v>
      </c>
      <c r="P10" s="179">
        <v>0</v>
      </c>
      <c r="Q10" s="179">
        <f t="shared" si="5"/>
        <v>0</v>
      </c>
      <c r="R10" s="179"/>
      <c r="S10" s="179"/>
      <c r="T10" s="180">
        <v>0.32</v>
      </c>
      <c r="U10" s="179">
        <f t="shared" si="6"/>
        <v>0.96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98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101</v>
      </c>
      <c r="C11" s="204" t="s">
        <v>102</v>
      </c>
      <c r="D11" s="173" t="s">
        <v>97</v>
      </c>
      <c r="E11" s="175">
        <v>2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4.6999999999999999E-4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/>
      <c r="T11" s="180">
        <v>0.35899999999999999</v>
      </c>
      <c r="U11" s="179">
        <f t="shared" si="6"/>
        <v>0.72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98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103</v>
      </c>
      <c r="C12" s="204" t="s">
        <v>104</v>
      </c>
      <c r="D12" s="173" t="s">
        <v>97</v>
      </c>
      <c r="E12" s="175">
        <v>1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6.9999999999999999E-4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0.45200000000000001</v>
      </c>
      <c r="U12" s="179">
        <f t="shared" si="6"/>
        <v>0.45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98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105</v>
      </c>
      <c r="C13" s="204" t="s">
        <v>106</v>
      </c>
      <c r="D13" s="173" t="s">
        <v>97</v>
      </c>
      <c r="E13" s="175">
        <v>5.5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1.5200000000000001E-3</v>
      </c>
      <c r="O13" s="179">
        <f t="shared" si="4"/>
        <v>0.01</v>
      </c>
      <c r="P13" s="179">
        <v>0</v>
      </c>
      <c r="Q13" s="179">
        <f t="shared" si="5"/>
        <v>0</v>
      </c>
      <c r="R13" s="179"/>
      <c r="S13" s="179"/>
      <c r="T13" s="180">
        <v>1.173</v>
      </c>
      <c r="U13" s="179">
        <f t="shared" si="6"/>
        <v>6.45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98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107</v>
      </c>
      <c r="C14" s="204" t="s">
        <v>108</v>
      </c>
      <c r="D14" s="173" t="s">
        <v>97</v>
      </c>
      <c r="E14" s="175">
        <v>5.5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1.31E-3</v>
      </c>
      <c r="O14" s="179">
        <f t="shared" si="4"/>
        <v>0.01</v>
      </c>
      <c r="P14" s="179">
        <v>0</v>
      </c>
      <c r="Q14" s="179">
        <f t="shared" si="5"/>
        <v>0</v>
      </c>
      <c r="R14" s="179"/>
      <c r="S14" s="179"/>
      <c r="T14" s="180">
        <v>0.79700000000000004</v>
      </c>
      <c r="U14" s="179">
        <f t="shared" si="6"/>
        <v>4.38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98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109</v>
      </c>
      <c r="C15" s="204" t="s">
        <v>110</v>
      </c>
      <c r="D15" s="173" t="s">
        <v>111</v>
      </c>
      <c r="E15" s="175">
        <v>6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0.157</v>
      </c>
      <c r="U15" s="179">
        <f t="shared" si="6"/>
        <v>0.94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98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>
        <v>8</v>
      </c>
      <c r="B16" s="171" t="s">
        <v>112</v>
      </c>
      <c r="C16" s="204" t="s">
        <v>113</v>
      </c>
      <c r="D16" s="173" t="s">
        <v>111</v>
      </c>
      <c r="E16" s="175">
        <v>3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0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/>
      <c r="T16" s="180">
        <v>0.17399999999999999</v>
      </c>
      <c r="U16" s="179">
        <f t="shared" si="6"/>
        <v>0.52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98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66">
        <v>9</v>
      </c>
      <c r="B17" s="171" t="s">
        <v>114</v>
      </c>
      <c r="C17" s="204" t="s">
        <v>115</v>
      </c>
      <c r="D17" s="173" t="s">
        <v>111</v>
      </c>
      <c r="E17" s="175">
        <v>6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0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/>
      <c r="T17" s="180">
        <v>0.25900000000000001</v>
      </c>
      <c r="U17" s="179">
        <f t="shared" si="6"/>
        <v>1.55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98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ht="22.5" outlineLevel="1" x14ac:dyDescent="0.2">
      <c r="A18" s="166">
        <v>10</v>
      </c>
      <c r="B18" s="171" t="s">
        <v>116</v>
      </c>
      <c r="C18" s="204" t="s">
        <v>117</v>
      </c>
      <c r="D18" s="173" t="s">
        <v>111</v>
      </c>
      <c r="E18" s="175">
        <v>2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0</v>
      </c>
      <c r="M18" s="179">
        <f t="shared" si="3"/>
        <v>0</v>
      </c>
      <c r="N18" s="179">
        <v>8.7889999999999996E-2</v>
      </c>
      <c r="O18" s="179">
        <f t="shared" si="4"/>
        <v>0.18</v>
      </c>
      <c r="P18" s="179">
        <v>0</v>
      </c>
      <c r="Q18" s="179">
        <f t="shared" si="5"/>
        <v>0</v>
      </c>
      <c r="R18" s="179"/>
      <c r="S18" s="179"/>
      <c r="T18" s="180">
        <v>1.5580000000000001</v>
      </c>
      <c r="U18" s="179">
        <f t="shared" si="6"/>
        <v>3.12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98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ht="22.5" outlineLevel="1" x14ac:dyDescent="0.2">
      <c r="A19" s="166">
        <v>11</v>
      </c>
      <c r="B19" s="171" t="s">
        <v>118</v>
      </c>
      <c r="C19" s="204" t="s">
        <v>119</v>
      </c>
      <c r="D19" s="173" t="s">
        <v>111</v>
      </c>
      <c r="E19" s="175">
        <v>3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0</v>
      </c>
      <c r="M19" s="179">
        <f t="shared" si="3"/>
        <v>0</v>
      </c>
      <c r="N19" s="179">
        <v>4.8999999999999998E-4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0.13300000000000001</v>
      </c>
      <c r="U19" s="179">
        <f t="shared" si="6"/>
        <v>0.4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98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12</v>
      </c>
      <c r="B20" s="171" t="s">
        <v>120</v>
      </c>
      <c r="C20" s="204" t="s">
        <v>121</v>
      </c>
      <c r="D20" s="173" t="s">
        <v>97</v>
      </c>
      <c r="E20" s="175">
        <v>14.5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0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/>
      <c r="T20" s="180">
        <v>4.8000000000000001E-2</v>
      </c>
      <c r="U20" s="179">
        <f t="shared" si="6"/>
        <v>0.7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98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13</v>
      </c>
      <c r="B21" s="171" t="s">
        <v>122</v>
      </c>
      <c r="C21" s="204" t="s">
        <v>123</v>
      </c>
      <c r="D21" s="173" t="s">
        <v>97</v>
      </c>
      <c r="E21" s="175">
        <v>11.5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0</v>
      </c>
      <c r="M21" s="179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79"/>
      <c r="S21" s="179"/>
      <c r="T21" s="180">
        <v>5.8999999999999997E-2</v>
      </c>
      <c r="U21" s="179">
        <f t="shared" si="6"/>
        <v>0.68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98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14</v>
      </c>
      <c r="B22" s="171" t="s">
        <v>124</v>
      </c>
      <c r="C22" s="204" t="s">
        <v>125</v>
      </c>
      <c r="D22" s="173" t="s">
        <v>111</v>
      </c>
      <c r="E22" s="175">
        <v>2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0</v>
      </c>
      <c r="M22" s="179">
        <f t="shared" si="3"/>
        <v>0</v>
      </c>
      <c r="N22" s="179">
        <v>6.7499999999999999E-3</v>
      </c>
      <c r="O22" s="179">
        <f t="shared" si="4"/>
        <v>0.01</v>
      </c>
      <c r="P22" s="179">
        <v>0</v>
      </c>
      <c r="Q22" s="179">
        <f t="shared" si="5"/>
        <v>0</v>
      </c>
      <c r="R22" s="179"/>
      <c r="S22" s="179"/>
      <c r="T22" s="180">
        <v>0.70899999999999996</v>
      </c>
      <c r="U22" s="179">
        <f t="shared" si="6"/>
        <v>1.42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98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ht="22.5" outlineLevel="1" x14ac:dyDescent="0.2">
      <c r="A23" s="166">
        <v>15</v>
      </c>
      <c r="B23" s="171" t="s">
        <v>126</v>
      </c>
      <c r="C23" s="204" t="s">
        <v>127</v>
      </c>
      <c r="D23" s="173" t="s">
        <v>111</v>
      </c>
      <c r="E23" s="175">
        <v>2</v>
      </c>
      <c r="F23" s="178"/>
      <c r="G23" s="179">
        <f t="shared" si="0"/>
        <v>0</v>
      </c>
      <c r="H23" s="178"/>
      <c r="I23" s="179">
        <f t="shared" si="1"/>
        <v>0</v>
      </c>
      <c r="J23" s="178"/>
      <c r="K23" s="179">
        <f t="shared" si="2"/>
        <v>0</v>
      </c>
      <c r="L23" s="179">
        <v>0</v>
      </c>
      <c r="M23" s="179">
        <f t="shared" si="3"/>
        <v>0</v>
      </c>
      <c r="N23" s="179">
        <v>7.3999999999999999E-4</v>
      </c>
      <c r="O23" s="179">
        <f t="shared" si="4"/>
        <v>0</v>
      </c>
      <c r="P23" s="179">
        <v>0</v>
      </c>
      <c r="Q23" s="179">
        <f t="shared" si="5"/>
        <v>0</v>
      </c>
      <c r="R23" s="179"/>
      <c r="S23" s="179"/>
      <c r="T23" s="180">
        <v>0.92300000000000004</v>
      </c>
      <c r="U23" s="179">
        <f t="shared" si="6"/>
        <v>1.85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98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16</v>
      </c>
      <c r="B24" s="171" t="s">
        <v>128</v>
      </c>
      <c r="C24" s="204" t="s">
        <v>129</v>
      </c>
      <c r="D24" s="173" t="s">
        <v>97</v>
      </c>
      <c r="E24" s="175">
        <v>34</v>
      </c>
      <c r="F24" s="178"/>
      <c r="G24" s="179">
        <f t="shared" si="0"/>
        <v>0</v>
      </c>
      <c r="H24" s="178"/>
      <c r="I24" s="179">
        <f t="shared" si="1"/>
        <v>0</v>
      </c>
      <c r="J24" s="178"/>
      <c r="K24" s="179">
        <f t="shared" si="2"/>
        <v>0</v>
      </c>
      <c r="L24" s="179">
        <v>0</v>
      </c>
      <c r="M24" s="179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79"/>
      <c r="S24" s="179"/>
      <c r="T24" s="180">
        <v>0.46500000000000002</v>
      </c>
      <c r="U24" s="179">
        <f t="shared" si="6"/>
        <v>15.81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98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17</v>
      </c>
      <c r="B25" s="171" t="s">
        <v>130</v>
      </c>
      <c r="C25" s="204" t="s">
        <v>131</v>
      </c>
      <c r="D25" s="173" t="s">
        <v>111</v>
      </c>
      <c r="E25" s="175">
        <v>3</v>
      </c>
      <c r="F25" s="178"/>
      <c r="G25" s="179">
        <f t="shared" si="0"/>
        <v>0</v>
      </c>
      <c r="H25" s="178"/>
      <c r="I25" s="179">
        <f t="shared" si="1"/>
        <v>0</v>
      </c>
      <c r="J25" s="178"/>
      <c r="K25" s="179">
        <f t="shared" si="2"/>
        <v>0</v>
      </c>
      <c r="L25" s="179">
        <v>0</v>
      </c>
      <c r="M25" s="179">
        <f t="shared" si="3"/>
        <v>0</v>
      </c>
      <c r="N25" s="179">
        <v>0</v>
      </c>
      <c r="O25" s="179">
        <f t="shared" si="4"/>
        <v>0</v>
      </c>
      <c r="P25" s="179">
        <v>0</v>
      </c>
      <c r="Q25" s="179">
        <f t="shared" si="5"/>
        <v>0</v>
      </c>
      <c r="R25" s="179"/>
      <c r="S25" s="179"/>
      <c r="T25" s="180">
        <v>0.879</v>
      </c>
      <c r="U25" s="179">
        <f t="shared" si="6"/>
        <v>2.64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98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18</v>
      </c>
      <c r="B26" s="171" t="s">
        <v>132</v>
      </c>
      <c r="C26" s="204" t="s">
        <v>133</v>
      </c>
      <c r="D26" s="173" t="s">
        <v>97</v>
      </c>
      <c r="E26" s="175">
        <v>15</v>
      </c>
      <c r="F26" s="178"/>
      <c r="G26" s="179">
        <f t="shared" si="0"/>
        <v>0</v>
      </c>
      <c r="H26" s="178"/>
      <c r="I26" s="179">
        <f t="shared" si="1"/>
        <v>0</v>
      </c>
      <c r="J26" s="178"/>
      <c r="K26" s="179">
        <f t="shared" si="2"/>
        <v>0</v>
      </c>
      <c r="L26" s="179">
        <v>0</v>
      </c>
      <c r="M26" s="179">
        <f t="shared" si="3"/>
        <v>0</v>
      </c>
      <c r="N26" s="179">
        <v>0</v>
      </c>
      <c r="O26" s="179">
        <f t="shared" si="4"/>
        <v>0</v>
      </c>
      <c r="P26" s="179">
        <v>2.0999999999999999E-3</v>
      </c>
      <c r="Q26" s="179">
        <f t="shared" si="5"/>
        <v>0.03</v>
      </c>
      <c r="R26" s="179"/>
      <c r="S26" s="179"/>
      <c r="T26" s="180">
        <v>3.1E-2</v>
      </c>
      <c r="U26" s="179">
        <f t="shared" si="6"/>
        <v>0.47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98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66">
        <v>19</v>
      </c>
      <c r="B27" s="171" t="s">
        <v>134</v>
      </c>
      <c r="C27" s="204" t="s">
        <v>135</v>
      </c>
      <c r="D27" s="173" t="s">
        <v>97</v>
      </c>
      <c r="E27" s="175">
        <v>19</v>
      </c>
      <c r="F27" s="178"/>
      <c r="G27" s="179">
        <f t="shared" si="0"/>
        <v>0</v>
      </c>
      <c r="H27" s="178"/>
      <c r="I27" s="179">
        <f t="shared" si="1"/>
        <v>0</v>
      </c>
      <c r="J27" s="178"/>
      <c r="K27" s="179">
        <f t="shared" si="2"/>
        <v>0</v>
      </c>
      <c r="L27" s="179">
        <v>0</v>
      </c>
      <c r="M27" s="179">
        <f t="shared" si="3"/>
        <v>0</v>
      </c>
      <c r="N27" s="179">
        <v>0</v>
      </c>
      <c r="O27" s="179">
        <f t="shared" si="4"/>
        <v>0</v>
      </c>
      <c r="P27" s="179">
        <v>1.98E-3</v>
      </c>
      <c r="Q27" s="179">
        <f t="shared" si="5"/>
        <v>0.04</v>
      </c>
      <c r="R27" s="179"/>
      <c r="S27" s="179"/>
      <c r="T27" s="180">
        <v>8.3000000000000004E-2</v>
      </c>
      <c r="U27" s="179">
        <f t="shared" si="6"/>
        <v>1.58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98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>
        <v>20</v>
      </c>
      <c r="B28" s="171" t="s">
        <v>136</v>
      </c>
      <c r="C28" s="204" t="s">
        <v>137</v>
      </c>
      <c r="D28" s="173" t="s">
        <v>138</v>
      </c>
      <c r="E28" s="175">
        <v>7.0000000000000007E-2</v>
      </c>
      <c r="F28" s="178"/>
      <c r="G28" s="179">
        <f t="shared" si="0"/>
        <v>0</v>
      </c>
      <c r="H28" s="178"/>
      <c r="I28" s="179">
        <f t="shared" si="1"/>
        <v>0</v>
      </c>
      <c r="J28" s="178"/>
      <c r="K28" s="179">
        <f t="shared" si="2"/>
        <v>0</v>
      </c>
      <c r="L28" s="179">
        <v>0</v>
      </c>
      <c r="M28" s="179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79"/>
      <c r="S28" s="179"/>
      <c r="T28" s="180">
        <v>4.1550000000000002</v>
      </c>
      <c r="U28" s="179">
        <f t="shared" si="6"/>
        <v>0.28999999999999998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98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21</v>
      </c>
      <c r="B29" s="171" t="s">
        <v>139</v>
      </c>
      <c r="C29" s="204" t="s">
        <v>140</v>
      </c>
      <c r="D29" s="173" t="s">
        <v>138</v>
      </c>
      <c r="E29" s="175">
        <v>6.5000000000000002E-2</v>
      </c>
      <c r="F29" s="178"/>
      <c r="G29" s="179">
        <f t="shared" si="0"/>
        <v>0</v>
      </c>
      <c r="H29" s="178"/>
      <c r="I29" s="179">
        <f t="shared" si="1"/>
        <v>0</v>
      </c>
      <c r="J29" s="178"/>
      <c r="K29" s="179">
        <f t="shared" si="2"/>
        <v>0</v>
      </c>
      <c r="L29" s="179">
        <v>0</v>
      </c>
      <c r="M29" s="179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79"/>
      <c r="S29" s="179"/>
      <c r="T29" s="180">
        <v>1.47</v>
      </c>
      <c r="U29" s="179">
        <f t="shared" si="6"/>
        <v>0.1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98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x14ac:dyDescent="0.2">
      <c r="A30" s="167" t="s">
        <v>93</v>
      </c>
      <c r="B30" s="172" t="s">
        <v>60</v>
      </c>
      <c r="C30" s="205" t="s">
        <v>61</v>
      </c>
      <c r="D30" s="174"/>
      <c r="E30" s="176"/>
      <c r="F30" s="181"/>
      <c r="G30" s="181">
        <f>SUMIF(AE31:AE57,"&lt;&gt;NOR",G31:G57)</f>
        <v>0</v>
      </c>
      <c r="H30" s="181"/>
      <c r="I30" s="181">
        <f>SUM(I31:I57)</f>
        <v>0</v>
      </c>
      <c r="J30" s="181"/>
      <c r="K30" s="181">
        <f>SUM(K31:K57)</f>
        <v>0</v>
      </c>
      <c r="L30" s="181"/>
      <c r="M30" s="181">
        <f>SUM(M31:M57)</f>
        <v>0</v>
      </c>
      <c r="N30" s="181"/>
      <c r="O30" s="181">
        <f>SUM(O31:O57)</f>
        <v>0.48</v>
      </c>
      <c r="P30" s="181"/>
      <c r="Q30" s="181">
        <f>SUM(Q31:Q57)</f>
        <v>0.03</v>
      </c>
      <c r="R30" s="181"/>
      <c r="S30" s="181"/>
      <c r="T30" s="182"/>
      <c r="U30" s="181">
        <f>SUM(U31:U57)</f>
        <v>106.18999999999998</v>
      </c>
      <c r="AE30" t="s">
        <v>94</v>
      </c>
    </row>
    <row r="31" spans="1:60" outlineLevel="1" x14ac:dyDescent="0.2">
      <c r="A31" s="166">
        <v>22</v>
      </c>
      <c r="B31" s="171" t="s">
        <v>141</v>
      </c>
      <c r="C31" s="204" t="s">
        <v>142</v>
      </c>
      <c r="D31" s="173" t="s">
        <v>97</v>
      </c>
      <c r="E31" s="175">
        <v>7.6</v>
      </c>
      <c r="F31" s="178"/>
      <c r="G31" s="179">
        <f t="shared" ref="G31:G57" si="7">ROUND(E31*F31,2)</f>
        <v>0</v>
      </c>
      <c r="H31" s="178"/>
      <c r="I31" s="179">
        <f t="shared" ref="I31:I57" si="8">ROUND(E31*H31,2)</f>
        <v>0</v>
      </c>
      <c r="J31" s="178"/>
      <c r="K31" s="179">
        <f t="shared" ref="K31:K57" si="9">ROUND(E31*J31,2)</f>
        <v>0</v>
      </c>
      <c r="L31" s="179">
        <v>0</v>
      </c>
      <c r="M31" s="179">
        <f t="shared" ref="M31:M57" si="10">G31*(1+L31/100)</f>
        <v>0</v>
      </c>
      <c r="N31" s="179">
        <v>3.98E-3</v>
      </c>
      <c r="O31" s="179">
        <f t="shared" ref="O31:O57" si="11">ROUND(E31*N31,2)</f>
        <v>0.03</v>
      </c>
      <c r="P31" s="179">
        <v>0</v>
      </c>
      <c r="Q31" s="179">
        <f t="shared" ref="Q31:Q57" si="12">ROUND(E31*P31,2)</f>
        <v>0</v>
      </c>
      <c r="R31" s="179"/>
      <c r="S31" s="179"/>
      <c r="T31" s="180">
        <v>0.54290000000000005</v>
      </c>
      <c r="U31" s="179">
        <f t="shared" ref="U31:U57" si="13">ROUND(E31*T31,2)</f>
        <v>4.13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98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23</v>
      </c>
      <c r="B32" s="171" t="s">
        <v>143</v>
      </c>
      <c r="C32" s="204" t="s">
        <v>144</v>
      </c>
      <c r="D32" s="173" t="s">
        <v>97</v>
      </c>
      <c r="E32" s="175">
        <v>33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0</v>
      </c>
      <c r="M32" s="179">
        <f t="shared" si="10"/>
        <v>0</v>
      </c>
      <c r="N32" s="179">
        <v>5.1799999999999997E-3</v>
      </c>
      <c r="O32" s="179">
        <f t="shared" si="11"/>
        <v>0.17</v>
      </c>
      <c r="P32" s="179">
        <v>0</v>
      </c>
      <c r="Q32" s="179">
        <f t="shared" si="12"/>
        <v>0</v>
      </c>
      <c r="R32" s="179"/>
      <c r="S32" s="179"/>
      <c r="T32" s="180">
        <v>0.63429999999999997</v>
      </c>
      <c r="U32" s="179">
        <f t="shared" si="13"/>
        <v>20.93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98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24</v>
      </c>
      <c r="B33" s="171" t="s">
        <v>145</v>
      </c>
      <c r="C33" s="204" t="s">
        <v>146</v>
      </c>
      <c r="D33" s="173" t="s">
        <v>97</v>
      </c>
      <c r="E33" s="175">
        <v>4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0</v>
      </c>
      <c r="M33" s="179">
        <f t="shared" si="10"/>
        <v>0</v>
      </c>
      <c r="N33" s="179">
        <v>5.3499999999999997E-3</v>
      </c>
      <c r="O33" s="179">
        <f t="shared" si="11"/>
        <v>0.02</v>
      </c>
      <c r="P33" s="179">
        <v>0</v>
      </c>
      <c r="Q33" s="179">
        <f t="shared" si="12"/>
        <v>0</v>
      </c>
      <c r="R33" s="179"/>
      <c r="S33" s="179"/>
      <c r="T33" s="180">
        <v>0.68279999999999996</v>
      </c>
      <c r="U33" s="179">
        <f t="shared" si="13"/>
        <v>2.73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98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>
        <v>25</v>
      </c>
      <c r="B34" s="171" t="s">
        <v>147</v>
      </c>
      <c r="C34" s="204" t="s">
        <v>148</v>
      </c>
      <c r="D34" s="173" t="s">
        <v>97</v>
      </c>
      <c r="E34" s="175">
        <v>5.5</v>
      </c>
      <c r="F34" s="178"/>
      <c r="G34" s="179">
        <f t="shared" si="7"/>
        <v>0</v>
      </c>
      <c r="H34" s="178"/>
      <c r="I34" s="179">
        <f t="shared" si="8"/>
        <v>0</v>
      </c>
      <c r="J34" s="178"/>
      <c r="K34" s="179">
        <f t="shared" si="9"/>
        <v>0</v>
      </c>
      <c r="L34" s="179">
        <v>0</v>
      </c>
      <c r="M34" s="179">
        <f t="shared" si="10"/>
        <v>0</v>
      </c>
      <c r="N34" s="179">
        <v>4.0099999999999997E-3</v>
      </c>
      <c r="O34" s="179">
        <f t="shared" si="11"/>
        <v>0.02</v>
      </c>
      <c r="P34" s="179">
        <v>0</v>
      </c>
      <c r="Q34" s="179">
        <f t="shared" si="12"/>
        <v>0</v>
      </c>
      <c r="R34" s="179"/>
      <c r="S34" s="179"/>
      <c r="T34" s="180">
        <v>0.54290000000000005</v>
      </c>
      <c r="U34" s="179">
        <f t="shared" si="13"/>
        <v>2.99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98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166">
        <v>26</v>
      </c>
      <c r="B35" s="171" t="s">
        <v>149</v>
      </c>
      <c r="C35" s="204" t="s">
        <v>150</v>
      </c>
      <c r="D35" s="173" t="s">
        <v>97</v>
      </c>
      <c r="E35" s="175">
        <v>42.5</v>
      </c>
      <c r="F35" s="178"/>
      <c r="G35" s="179">
        <f t="shared" si="7"/>
        <v>0</v>
      </c>
      <c r="H35" s="178"/>
      <c r="I35" s="179">
        <f t="shared" si="8"/>
        <v>0</v>
      </c>
      <c r="J35" s="178"/>
      <c r="K35" s="179">
        <f t="shared" si="9"/>
        <v>0</v>
      </c>
      <c r="L35" s="179">
        <v>0</v>
      </c>
      <c r="M35" s="179">
        <f t="shared" si="10"/>
        <v>0</v>
      </c>
      <c r="N35" s="179">
        <v>5.2199999999999998E-3</v>
      </c>
      <c r="O35" s="179">
        <f t="shared" si="11"/>
        <v>0.22</v>
      </c>
      <c r="P35" s="179">
        <v>0</v>
      </c>
      <c r="Q35" s="179">
        <f t="shared" si="12"/>
        <v>0</v>
      </c>
      <c r="R35" s="179"/>
      <c r="S35" s="179"/>
      <c r="T35" s="180">
        <v>0.63429999999999997</v>
      </c>
      <c r="U35" s="179">
        <f t="shared" si="13"/>
        <v>26.96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98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66">
        <v>27</v>
      </c>
      <c r="B36" s="171" t="s">
        <v>151</v>
      </c>
      <c r="C36" s="204" t="s">
        <v>152</v>
      </c>
      <c r="D36" s="173" t="s">
        <v>97</v>
      </c>
      <c r="E36" s="175">
        <v>4</v>
      </c>
      <c r="F36" s="178"/>
      <c r="G36" s="179">
        <f t="shared" si="7"/>
        <v>0</v>
      </c>
      <c r="H36" s="178"/>
      <c r="I36" s="179">
        <f t="shared" si="8"/>
        <v>0</v>
      </c>
      <c r="J36" s="178"/>
      <c r="K36" s="179">
        <f t="shared" si="9"/>
        <v>0</v>
      </c>
      <c r="L36" s="179">
        <v>0</v>
      </c>
      <c r="M36" s="179">
        <f t="shared" si="10"/>
        <v>0</v>
      </c>
      <c r="N36" s="179">
        <v>5.4099999999999999E-3</v>
      </c>
      <c r="O36" s="179">
        <f t="shared" si="11"/>
        <v>0.02</v>
      </c>
      <c r="P36" s="179">
        <v>0</v>
      </c>
      <c r="Q36" s="179">
        <f t="shared" si="12"/>
        <v>0</v>
      </c>
      <c r="R36" s="179"/>
      <c r="S36" s="179"/>
      <c r="T36" s="180">
        <v>0.68279999999999996</v>
      </c>
      <c r="U36" s="179">
        <f t="shared" si="13"/>
        <v>2.73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98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2.5" outlineLevel="1" x14ac:dyDescent="0.2">
      <c r="A37" s="166">
        <v>28</v>
      </c>
      <c r="B37" s="171" t="s">
        <v>153</v>
      </c>
      <c r="C37" s="204" t="s">
        <v>154</v>
      </c>
      <c r="D37" s="173" t="s">
        <v>97</v>
      </c>
      <c r="E37" s="175">
        <v>7.6</v>
      </c>
      <c r="F37" s="178"/>
      <c r="G37" s="179">
        <f t="shared" si="7"/>
        <v>0</v>
      </c>
      <c r="H37" s="178"/>
      <c r="I37" s="179">
        <f t="shared" si="8"/>
        <v>0</v>
      </c>
      <c r="J37" s="178"/>
      <c r="K37" s="179">
        <f t="shared" si="9"/>
        <v>0</v>
      </c>
      <c r="L37" s="179">
        <v>0</v>
      </c>
      <c r="M37" s="179">
        <f t="shared" si="10"/>
        <v>0</v>
      </c>
      <c r="N37" s="179">
        <v>3.0000000000000001E-5</v>
      </c>
      <c r="O37" s="179">
        <f t="shared" si="11"/>
        <v>0</v>
      </c>
      <c r="P37" s="179">
        <v>0</v>
      </c>
      <c r="Q37" s="179">
        <f t="shared" si="12"/>
        <v>0</v>
      </c>
      <c r="R37" s="179"/>
      <c r="S37" s="179"/>
      <c r="T37" s="180">
        <v>0.129</v>
      </c>
      <c r="U37" s="179">
        <f t="shared" si="13"/>
        <v>0.98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98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ht="22.5" outlineLevel="1" x14ac:dyDescent="0.2">
      <c r="A38" s="166">
        <v>29</v>
      </c>
      <c r="B38" s="171" t="s">
        <v>155</v>
      </c>
      <c r="C38" s="204" t="s">
        <v>156</v>
      </c>
      <c r="D38" s="173" t="s">
        <v>97</v>
      </c>
      <c r="E38" s="175">
        <v>33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0</v>
      </c>
      <c r="M38" s="179">
        <f t="shared" si="10"/>
        <v>0</v>
      </c>
      <c r="N38" s="179">
        <v>6.0000000000000002E-5</v>
      </c>
      <c r="O38" s="179">
        <f t="shared" si="11"/>
        <v>0</v>
      </c>
      <c r="P38" s="179">
        <v>0</v>
      </c>
      <c r="Q38" s="179">
        <f t="shared" si="12"/>
        <v>0</v>
      </c>
      <c r="R38" s="179"/>
      <c r="S38" s="179"/>
      <c r="T38" s="180">
        <v>0.129</v>
      </c>
      <c r="U38" s="179">
        <f t="shared" si="13"/>
        <v>4.26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98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ht="22.5" outlineLevel="1" x14ac:dyDescent="0.2">
      <c r="A39" s="166">
        <v>30</v>
      </c>
      <c r="B39" s="171" t="s">
        <v>157</v>
      </c>
      <c r="C39" s="204" t="s">
        <v>158</v>
      </c>
      <c r="D39" s="173" t="s">
        <v>97</v>
      </c>
      <c r="E39" s="175">
        <v>4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0</v>
      </c>
      <c r="M39" s="179">
        <f t="shared" si="10"/>
        <v>0</v>
      </c>
      <c r="N39" s="179">
        <v>6.0000000000000002E-5</v>
      </c>
      <c r="O39" s="179">
        <f t="shared" si="11"/>
        <v>0</v>
      </c>
      <c r="P39" s="179">
        <v>0</v>
      </c>
      <c r="Q39" s="179">
        <f t="shared" si="12"/>
        <v>0</v>
      </c>
      <c r="R39" s="179"/>
      <c r="S39" s="179"/>
      <c r="T39" s="180">
        <v>0.14199999999999999</v>
      </c>
      <c r="U39" s="179">
        <f t="shared" si="13"/>
        <v>0.56999999999999995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98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ht="22.5" outlineLevel="1" x14ac:dyDescent="0.2">
      <c r="A40" s="166">
        <v>31</v>
      </c>
      <c r="B40" s="171" t="s">
        <v>159</v>
      </c>
      <c r="C40" s="204" t="s">
        <v>160</v>
      </c>
      <c r="D40" s="173" t="s">
        <v>97</v>
      </c>
      <c r="E40" s="175">
        <v>5.5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0</v>
      </c>
      <c r="M40" s="179">
        <f t="shared" si="10"/>
        <v>0</v>
      </c>
      <c r="N40" s="179">
        <v>6.9999999999999994E-5</v>
      </c>
      <c r="O40" s="179">
        <f t="shared" si="11"/>
        <v>0</v>
      </c>
      <c r="P40" s="179">
        <v>0</v>
      </c>
      <c r="Q40" s="179">
        <f t="shared" si="12"/>
        <v>0</v>
      </c>
      <c r="R40" s="179"/>
      <c r="S40" s="179"/>
      <c r="T40" s="180">
        <v>0.129</v>
      </c>
      <c r="U40" s="179">
        <f t="shared" si="13"/>
        <v>0.71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98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ht="22.5" outlineLevel="1" x14ac:dyDescent="0.2">
      <c r="A41" s="166">
        <v>32</v>
      </c>
      <c r="B41" s="171" t="s">
        <v>161</v>
      </c>
      <c r="C41" s="204" t="s">
        <v>162</v>
      </c>
      <c r="D41" s="173" t="s">
        <v>97</v>
      </c>
      <c r="E41" s="175">
        <v>42.5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0</v>
      </c>
      <c r="M41" s="179">
        <f t="shared" si="10"/>
        <v>0</v>
      </c>
      <c r="N41" s="179">
        <v>9.0000000000000006E-5</v>
      </c>
      <c r="O41" s="179">
        <f t="shared" si="11"/>
        <v>0</v>
      </c>
      <c r="P41" s="179">
        <v>0</v>
      </c>
      <c r="Q41" s="179">
        <f t="shared" si="12"/>
        <v>0</v>
      </c>
      <c r="R41" s="179"/>
      <c r="S41" s="179"/>
      <c r="T41" s="180">
        <v>0.129</v>
      </c>
      <c r="U41" s="179">
        <f t="shared" si="13"/>
        <v>5.48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98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ht="22.5" outlineLevel="1" x14ac:dyDescent="0.2">
      <c r="A42" s="166">
        <v>33</v>
      </c>
      <c r="B42" s="171" t="s">
        <v>163</v>
      </c>
      <c r="C42" s="204" t="s">
        <v>164</v>
      </c>
      <c r="D42" s="173" t="s">
        <v>97</v>
      </c>
      <c r="E42" s="175">
        <v>4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0</v>
      </c>
      <c r="M42" s="179">
        <f t="shared" si="10"/>
        <v>0</v>
      </c>
      <c r="N42" s="179">
        <v>8.0000000000000007E-5</v>
      </c>
      <c r="O42" s="179">
        <f t="shared" si="11"/>
        <v>0</v>
      </c>
      <c r="P42" s="179">
        <v>0</v>
      </c>
      <c r="Q42" s="179">
        <f t="shared" si="12"/>
        <v>0</v>
      </c>
      <c r="R42" s="179"/>
      <c r="S42" s="179"/>
      <c r="T42" s="180">
        <v>0.14199999999999999</v>
      </c>
      <c r="U42" s="179">
        <f t="shared" si="13"/>
        <v>0.56999999999999995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98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34</v>
      </c>
      <c r="B43" s="171" t="s">
        <v>165</v>
      </c>
      <c r="C43" s="204" t="s">
        <v>166</v>
      </c>
      <c r="D43" s="173" t="s">
        <v>111</v>
      </c>
      <c r="E43" s="175">
        <v>14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0</v>
      </c>
      <c r="M43" s="179">
        <f t="shared" si="10"/>
        <v>0</v>
      </c>
      <c r="N43" s="179">
        <v>0</v>
      </c>
      <c r="O43" s="179">
        <f t="shared" si="11"/>
        <v>0</v>
      </c>
      <c r="P43" s="179">
        <v>0</v>
      </c>
      <c r="Q43" s="179">
        <f t="shared" si="12"/>
        <v>0</v>
      </c>
      <c r="R43" s="179"/>
      <c r="S43" s="179"/>
      <c r="T43" s="180">
        <v>0.42499999999999999</v>
      </c>
      <c r="U43" s="179">
        <f t="shared" si="13"/>
        <v>5.95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98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35</v>
      </c>
      <c r="B44" s="171" t="s">
        <v>167</v>
      </c>
      <c r="C44" s="204" t="s">
        <v>168</v>
      </c>
      <c r="D44" s="173" t="s">
        <v>169</v>
      </c>
      <c r="E44" s="175">
        <v>14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0</v>
      </c>
      <c r="M44" s="179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79"/>
      <c r="S44" s="179"/>
      <c r="T44" s="180">
        <v>0.105</v>
      </c>
      <c r="U44" s="179">
        <f t="shared" si="13"/>
        <v>1.47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98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ht="22.5" outlineLevel="1" x14ac:dyDescent="0.2">
      <c r="A45" s="166">
        <v>36</v>
      </c>
      <c r="B45" s="171" t="s">
        <v>170</v>
      </c>
      <c r="C45" s="204" t="s">
        <v>171</v>
      </c>
      <c r="D45" s="173" t="s">
        <v>111</v>
      </c>
      <c r="E45" s="175">
        <v>6</v>
      </c>
      <c r="F45" s="178"/>
      <c r="G45" s="179">
        <f t="shared" si="7"/>
        <v>0</v>
      </c>
      <c r="H45" s="178"/>
      <c r="I45" s="179">
        <f t="shared" si="8"/>
        <v>0</v>
      </c>
      <c r="J45" s="178"/>
      <c r="K45" s="179">
        <f t="shared" si="9"/>
        <v>0</v>
      </c>
      <c r="L45" s="179">
        <v>0</v>
      </c>
      <c r="M45" s="179">
        <f t="shared" si="10"/>
        <v>0</v>
      </c>
      <c r="N45" s="179">
        <v>1.2E-4</v>
      </c>
      <c r="O45" s="179">
        <f t="shared" si="11"/>
        <v>0</v>
      </c>
      <c r="P45" s="179">
        <v>0</v>
      </c>
      <c r="Q45" s="179">
        <f t="shared" si="12"/>
        <v>0</v>
      </c>
      <c r="R45" s="179"/>
      <c r="S45" s="179"/>
      <c r="T45" s="180">
        <v>0.18554999999999999</v>
      </c>
      <c r="U45" s="179">
        <f t="shared" si="13"/>
        <v>1.1100000000000001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98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37</v>
      </c>
      <c r="B46" s="171" t="s">
        <v>172</v>
      </c>
      <c r="C46" s="204" t="s">
        <v>173</v>
      </c>
      <c r="D46" s="173" t="s">
        <v>111</v>
      </c>
      <c r="E46" s="175">
        <v>3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0</v>
      </c>
      <c r="M46" s="179">
        <f t="shared" si="10"/>
        <v>0</v>
      </c>
      <c r="N46" s="179">
        <v>2.5000000000000001E-4</v>
      </c>
      <c r="O46" s="179">
        <f t="shared" si="11"/>
        <v>0</v>
      </c>
      <c r="P46" s="179">
        <v>0</v>
      </c>
      <c r="Q46" s="179">
        <f t="shared" si="12"/>
        <v>0</v>
      </c>
      <c r="R46" s="179"/>
      <c r="S46" s="179"/>
      <c r="T46" s="180">
        <v>0.20699999999999999</v>
      </c>
      <c r="U46" s="179">
        <f t="shared" si="13"/>
        <v>0.62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98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38</v>
      </c>
      <c r="B47" s="171" t="s">
        <v>174</v>
      </c>
      <c r="C47" s="204" t="s">
        <v>175</v>
      </c>
      <c r="D47" s="173" t="s">
        <v>111</v>
      </c>
      <c r="E47" s="175">
        <v>9</v>
      </c>
      <c r="F47" s="178"/>
      <c r="G47" s="179">
        <f t="shared" si="7"/>
        <v>0</v>
      </c>
      <c r="H47" s="178"/>
      <c r="I47" s="179">
        <f t="shared" si="8"/>
        <v>0</v>
      </c>
      <c r="J47" s="178"/>
      <c r="K47" s="179">
        <f t="shared" si="9"/>
        <v>0</v>
      </c>
      <c r="L47" s="179">
        <v>0</v>
      </c>
      <c r="M47" s="179">
        <f t="shared" si="10"/>
        <v>0</v>
      </c>
      <c r="N47" s="179">
        <v>0</v>
      </c>
      <c r="O47" s="179">
        <f t="shared" si="11"/>
        <v>0</v>
      </c>
      <c r="P47" s="179">
        <v>0</v>
      </c>
      <c r="Q47" s="179">
        <f t="shared" si="12"/>
        <v>0</v>
      </c>
      <c r="R47" s="179"/>
      <c r="S47" s="179"/>
      <c r="T47" s="180">
        <v>0.20699999999999999</v>
      </c>
      <c r="U47" s="179">
        <f t="shared" si="13"/>
        <v>1.86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98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39</v>
      </c>
      <c r="B48" s="171" t="s">
        <v>176</v>
      </c>
      <c r="C48" s="204" t="s">
        <v>177</v>
      </c>
      <c r="D48" s="173" t="s">
        <v>111</v>
      </c>
      <c r="E48" s="175">
        <v>3</v>
      </c>
      <c r="F48" s="178"/>
      <c r="G48" s="179">
        <f t="shared" si="7"/>
        <v>0</v>
      </c>
      <c r="H48" s="178"/>
      <c r="I48" s="179">
        <f t="shared" si="8"/>
        <v>0</v>
      </c>
      <c r="J48" s="178"/>
      <c r="K48" s="179">
        <f t="shared" si="9"/>
        <v>0</v>
      </c>
      <c r="L48" s="179">
        <v>0</v>
      </c>
      <c r="M48" s="179">
        <f t="shared" si="10"/>
        <v>0</v>
      </c>
      <c r="N48" s="179">
        <v>0</v>
      </c>
      <c r="O48" s="179">
        <f t="shared" si="11"/>
        <v>0</v>
      </c>
      <c r="P48" s="179">
        <v>0</v>
      </c>
      <c r="Q48" s="179">
        <f t="shared" si="12"/>
        <v>0</v>
      </c>
      <c r="R48" s="179"/>
      <c r="S48" s="179"/>
      <c r="T48" s="180">
        <v>0.22700000000000001</v>
      </c>
      <c r="U48" s="179">
        <f t="shared" si="13"/>
        <v>0.68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98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40</v>
      </c>
      <c r="B49" s="171" t="s">
        <v>178</v>
      </c>
      <c r="C49" s="204" t="s">
        <v>179</v>
      </c>
      <c r="D49" s="173" t="s">
        <v>111</v>
      </c>
      <c r="E49" s="175">
        <v>3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0</v>
      </c>
      <c r="M49" s="179">
        <f t="shared" si="10"/>
        <v>0</v>
      </c>
      <c r="N49" s="179">
        <v>1.2999999999999999E-3</v>
      </c>
      <c r="O49" s="179">
        <f t="shared" si="11"/>
        <v>0</v>
      </c>
      <c r="P49" s="179">
        <v>0</v>
      </c>
      <c r="Q49" s="179">
        <f t="shared" si="12"/>
        <v>0</v>
      </c>
      <c r="R49" s="179"/>
      <c r="S49" s="179"/>
      <c r="T49" s="180">
        <v>0</v>
      </c>
      <c r="U49" s="179">
        <f t="shared" si="13"/>
        <v>0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180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66">
        <v>41</v>
      </c>
      <c r="B50" s="171" t="s">
        <v>181</v>
      </c>
      <c r="C50" s="204" t="s">
        <v>182</v>
      </c>
      <c r="D50" s="173" t="s">
        <v>97</v>
      </c>
      <c r="E50" s="175">
        <v>97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0</v>
      </c>
      <c r="M50" s="179">
        <f t="shared" si="10"/>
        <v>0</v>
      </c>
      <c r="N50" s="179">
        <v>0</v>
      </c>
      <c r="O50" s="179">
        <f t="shared" si="11"/>
        <v>0</v>
      </c>
      <c r="P50" s="179">
        <v>0</v>
      </c>
      <c r="Q50" s="179">
        <f t="shared" si="12"/>
        <v>0</v>
      </c>
      <c r="R50" s="179"/>
      <c r="S50" s="179"/>
      <c r="T50" s="180">
        <v>2.9000000000000001E-2</v>
      </c>
      <c r="U50" s="179">
        <f t="shared" si="13"/>
        <v>2.81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98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66">
        <v>42</v>
      </c>
      <c r="B51" s="171" t="s">
        <v>183</v>
      </c>
      <c r="C51" s="204" t="s">
        <v>184</v>
      </c>
      <c r="D51" s="173" t="s">
        <v>97</v>
      </c>
      <c r="E51" s="175">
        <v>97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0</v>
      </c>
      <c r="M51" s="179">
        <f t="shared" si="10"/>
        <v>0</v>
      </c>
      <c r="N51" s="179">
        <v>1.0000000000000001E-5</v>
      </c>
      <c r="O51" s="179">
        <f t="shared" si="11"/>
        <v>0</v>
      </c>
      <c r="P51" s="179">
        <v>0</v>
      </c>
      <c r="Q51" s="179">
        <f t="shared" si="12"/>
        <v>0</v>
      </c>
      <c r="R51" s="179"/>
      <c r="S51" s="179"/>
      <c r="T51" s="180">
        <v>6.2E-2</v>
      </c>
      <c r="U51" s="179">
        <f t="shared" si="13"/>
        <v>6.01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98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43</v>
      </c>
      <c r="B52" s="171" t="s">
        <v>185</v>
      </c>
      <c r="C52" s="204" t="s">
        <v>186</v>
      </c>
      <c r="D52" s="173" t="s">
        <v>111</v>
      </c>
      <c r="E52" s="175">
        <v>6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0</v>
      </c>
      <c r="M52" s="179">
        <f t="shared" si="10"/>
        <v>0</v>
      </c>
      <c r="N52" s="179">
        <v>6.0000000000000002E-5</v>
      </c>
      <c r="O52" s="179">
        <f t="shared" si="11"/>
        <v>0</v>
      </c>
      <c r="P52" s="179">
        <v>0</v>
      </c>
      <c r="Q52" s="179">
        <f t="shared" si="12"/>
        <v>0</v>
      </c>
      <c r="R52" s="179"/>
      <c r="S52" s="179"/>
      <c r="T52" s="180">
        <v>0.32391999999999999</v>
      </c>
      <c r="U52" s="179">
        <f t="shared" si="13"/>
        <v>1.94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98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44</v>
      </c>
      <c r="B53" s="171" t="s">
        <v>187</v>
      </c>
      <c r="C53" s="204" t="s">
        <v>188</v>
      </c>
      <c r="D53" s="173" t="s">
        <v>111</v>
      </c>
      <c r="E53" s="175">
        <v>3</v>
      </c>
      <c r="F53" s="178"/>
      <c r="G53" s="179">
        <f t="shared" si="7"/>
        <v>0</v>
      </c>
      <c r="H53" s="178"/>
      <c r="I53" s="179">
        <f t="shared" si="8"/>
        <v>0</v>
      </c>
      <c r="J53" s="178"/>
      <c r="K53" s="179">
        <f t="shared" si="9"/>
        <v>0</v>
      </c>
      <c r="L53" s="179">
        <v>0</v>
      </c>
      <c r="M53" s="179">
        <f t="shared" si="10"/>
        <v>0</v>
      </c>
      <c r="N53" s="179">
        <v>0</v>
      </c>
      <c r="O53" s="179">
        <f t="shared" si="11"/>
        <v>0</v>
      </c>
      <c r="P53" s="179">
        <v>0</v>
      </c>
      <c r="Q53" s="179">
        <f t="shared" si="12"/>
        <v>0</v>
      </c>
      <c r="R53" s="179"/>
      <c r="S53" s="179"/>
      <c r="T53" s="180">
        <v>0.21593999999999999</v>
      </c>
      <c r="U53" s="179">
        <f t="shared" si="13"/>
        <v>0.65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98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166">
        <v>45</v>
      </c>
      <c r="B54" s="171" t="s">
        <v>189</v>
      </c>
      <c r="C54" s="204" t="s">
        <v>190</v>
      </c>
      <c r="D54" s="173" t="s">
        <v>111</v>
      </c>
      <c r="E54" s="175">
        <v>6</v>
      </c>
      <c r="F54" s="178"/>
      <c r="G54" s="179">
        <f t="shared" si="7"/>
        <v>0</v>
      </c>
      <c r="H54" s="178"/>
      <c r="I54" s="179">
        <f t="shared" si="8"/>
        <v>0</v>
      </c>
      <c r="J54" s="178"/>
      <c r="K54" s="179">
        <f t="shared" si="9"/>
        <v>0</v>
      </c>
      <c r="L54" s="179">
        <v>0</v>
      </c>
      <c r="M54" s="179">
        <f t="shared" si="10"/>
        <v>0</v>
      </c>
      <c r="N54" s="179">
        <v>0</v>
      </c>
      <c r="O54" s="179">
        <f t="shared" si="11"/>
        <v>0</v>
      </c>
      <c r="P54" s="179">
        <v>0</v>
      </c>
      <c r="Q54" s="179">
        <f t="shared" si="12"/>
        <v>0</v>
      </c>
      <c r="R54" s="179"/>
      <c r="S54" s="179"/>
      <c r="T54" s="180">
        <v>0.16500000000000001</v>
      </c>
      <c r="U54" s="179">
        <f t="shared" si="13"/>
        <v>0.99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98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166">
        <v>46</v>
      </c>
      <c r="B55" s="171" t="s">
        <v>191</v>
      </c>
      <c r="C55" s="204" t="s">
        <v>192</v>
      </c>
      <c r="D55" s="173" t="s">
        <v>97</v>
      </c>
      <c r="E55" s="175">
        <v>100</v>
      </c>
      <c r="F55" s="178"/>
      <c r="G55" s="179">
        <f t="shared" si="7"/>
        <v>0</v>
      </c>
      <c r="H55" s="178"/>
      <c r="I55" s="179">
        <f t="shared" si="8"/>
        <v>0</v>
      </c>
      <c r="J55" s="178"/>
      <c r="K55" s="179">
        <f t="shared" si="9"/>
        <v>0</v>
      </c>
      <c r="L55" s="179">
        <v>0</v>
      </c>
      <c r="M55" s="179">
        <f t="shared" si="10"/>
        <v>0</v>
      </c>
      <c r="N55" s="179">
        <v>0</v>
      </c>
      <c r="O55" s="179">
        <f t="shared" si="11"/>
        <v>0</v>
      </c>
      <c r="P55" s="179">
        <v>2.9E-4</v>
      </c>
      <c r="Q55" s="179">
        <f t="shared" si="12"/>
        <v>0.03</v>
      </c>
      <c r="R55" s="179"/>
      <c r="S55" s="179"/>
      <c r="T55" s="180">
        <v>8.3000000000000004E-2</v>
      </c>
      <c r="U55" s="179">
        <f t="shared" si="13"/>
        <v>8.3000000000000007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98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166">
        <v>47</v>
      </c>
      <c r="B56" s="171" t="s">
        <v>193</v>
      </c>
      <c r="C56" s="204" t="s">
        <v>194</v>
      </c>
      <c r="D56" s="173" t="s">
        <v>138</v>
      </c>
      <c r="E56" s="175">
        <v>0.03</v>
      </c>
      <c r="F56" s="178"/>
      <c r="G56" s="179">
        <f t="shared" si="7"/>
        <v>0</v>
      </c>
      <c r="H56" s="178"/>
      <c r="I56" s="179">
        <f t="shared" si="8"/>
        <v>0</v>
      </c>
      <c r="J56" s="178"/>
      <c r="K56" s="179">
        <f t="shared" si="9"/>
        <v>0</v>
      </c>
      <c r="L56" s="179">
        <v>0</v>
      </c>
      <c r="M56" s="179">
        <f t="shared" si="10"/>
        <v>0</v>
      </c>
      <c r="N56" s="179">
        <v>0</v>
      </c>
      <c r="O56" s="179">
        <f t="shared" si="11"/>
        <v>0</v>
      </c>
      <c r="P56" s="179">
        <v>0</v>
      </c>
      <c r="Q56" s="179">
        <f t="shared" si="12"/>
        <v>0</v>
      </c>
      <c r="R56" s="179"/>
      <c r="S56" s="179"/>
      <c r="T56" s="180">
        <v>3.379</v>
      </c>
      <c r="U56" s="179">
        <f t="shared" si="13"/>
        <v>0.1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98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66">
        <v>48</v>
      </c>
      <c r="B57" s="171" t="s">
        <v>195</v>
      </c>
      <c r="C57" s="204" t="s">
        <v>196</v>
      </c>
      <c r="D57" s="173" t="s">
        <v>138</v>
      </c>
      <c r="E57" s="175">
        <v>0.5</v>
      </c>
      <c r="F57" s="178"/>
      <c r="G57" s="179">
        <f t="shared" si="7"/>
        <v>0</v>
      </c>
      <c r="H57" s="178"/>
      <c r="I57" s="179">
        <f t="shared" si="8"/>
        <v>0</v>
      </c>
      <c r="J57" s="178"/>
      <c r="K57" s="179">
        <f t="shared" si="9"/>
        <v>0</v>
      </c>
      <c r="L57" s="179">
        <v>0</v>
      </c>
      <c r="M57" s="179">
        <f t="shared" si="10"/>
        <v>0</v>
      </c>
      <c r="N57" s="179">
        <v>0</v>
      </c>
      <c r="O57" s="179">
        <f t="shared" si="11"/>
        <v>0</v>
      </c>
      <c r="P57" s="179">
        <v>0</v>
      </c>
      <c r="Q57" s="179">
        <f t="shared" si="12"/>
        <v>0</v>
      </c>
      <c r="R57" s="179"/>
      <c r="S57" s="179"/>
      <c r="T57" s="180">
        <v>1.327</v>
      </c>
      <c r="U57" s="179">
        <f t="shared" si="13"/>
        <v>0.66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98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x14ac:dyDescent="0.2">
      <c r="A58" s="167" t="s">
        <v>93</v>
      </c>
      <c r="B58" s="172" t="s">
        <v>62</v>
      </c>
      <c r="C58" s="205" t="s">
        <v>63</v>
      </c>
      <c r="D58" s="174"/>
      <c r="E58" s="176"/>
      <c r="F58" s="181"/>
      <c r="G58" s="181">
        <f>SUMIF(AE59:AE85,"&lt;&gt;NOR",G59:G85)</f>
        <v>0</v>
      </c>
      <c r="H58" s="181"/>
      <c r="I58" s="181">
        <f>SUM(I59:I85)</f>
        <v>0</v>
      </c>
      <c r="J58" s="181"/>
      <c r="K58" s="181">
        <f>SUM(K59:K85)</f>
        <v>0</v>
      </c>
      <c r="L58" s="181"/>
      <c r="M58" s="181">
        <f>SUM(M59:M85)</f>
        <v>0</v>
      </c>
      <c r="N58" s="181"/>
      <c r="O58" s="181">
        <f>SUM(O59:O85)</f>
        <v>0.21</v>
      </c>
      <c r="P58" s="181"/>
      <c r="Q58" s="181">
        <f>SUM(Q59:Q85)</f>
        <v>0.16</v>
      </c>
      <c r="R58" s="181"/>
      <c r="S58" s="181"/>
      <c r="T58" s="182"/>
      <c r="U58" s="181">
        <f>SUM(U59:U85)</f>
        <v>52.74</v>
      </c>
      <c r="AE58" t="s">
        <v>94</v>
      </c>
    </row>
    <row r="59" spans="1:60" outlineLevel="1" x14ac:dyDescent="0.2">
      <c r="A59" s="166">
        <v>49</v>
      </c>
      <c r="B59" s="171" t="s">
        <v>197</v>
      </c>
      <c r="C59" s="204" t="s">
        <v>198</v>
      </c>
      <c r="D59" s="173" t="s">
        <v>169</v>
      </c>
      <c r="E59" s="175">
        <v>5</v>
      </c>
      <c r="F59" s="178"/>
      <c r="G59" s="179">
        <f t="shared" ref="G59:G85" si="14">ROUND(E59*F59,2)</f>
        <v>0</v>
      </c>
      <c r="H59" s="178"/>
      <c r="I59" s="179">
        <f t="shared" ref="I59:I85" si="15">ROUND(E59*H59,2)</f>
        <v>0</v>
      </c>
      <c r="J59" s="178"/>
      <c r="K59" s="179">
        <f t="shared" ref="K59:K85" si="16">ROUND(E59*J59,2)</f>
        <v>0</v>
      </c>
      <c r="L59" s="179">
        <v>0</v>
      </c>
      <c r="M59" s="179">
        <f t="shared" ref="M59:M85" si="17">G59*(1+L59/100)</f>
        <v>0</v>
      </c>
      <c r="N59" s="179">
        <v>1.772E-2</v>
      </c>
      <c r="O59" s="179">
        <f t="shared" ref="O59:O85" si="18">ROUND(E59*N59,2)</f>
        <v>0.09</v>
      </c>
      <c r="P59" s="179">
        <v>0</v>
      </c>
      <c r="Q59" s="179">
        <f t="shared" ref="Q59:Q85" si="19">ROUND(E59*P59,2)</f>
        <v>0</v>
      </c>
      <c r="R59" s="179"/>
      <c r="S59" s="179"/>
      <c r="T59" s="180">
        <v>0.97299999999999998</v>
      </c>
      <c r="U59" s="179">
        <f t="shared" ref="U59:U85" si="20">ROUND(E59*T59,2)</f>
        <v>4.87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98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66">
        <v>50</v>
      </c>
      <c r="B60" s="171" t="s">
        <v>199</v>
      </c>
      <c r="C60" s="204" t="s">
        <v>200</v>
      </c>
      <c r="D60" s="173" t="s">
        <v>169</v>
      </c>
      <c r="E60" s="175">
        <v>6</v>
      </c>
      <c r="F60" s="178"/>
      <c r="G60" s="179">
        <f t="shared" si="14"/>
        <v>0</v>
      </c>
      <c r="H60" s="178"/>
      <c r="I60" s="179">
        <f t="shared" si="15"/>
        <v>0</v>
      </c>
      <c r="J60" s="178"/>
      <c r="K60" s="179">
        <f t="shared" si="16"/>
        <v>0</v>
      </c>
      <c r="L60" s="179">
        <v>0</v>
      </c>
      <c r="M60" s="179">
        <f t="shared" si="17"/>
        <v>0</v>
      </c>
      <c r="N60" s="179">
        <v>1.251E-2</v>
      </c>
      <c r="O60" s="179">
        <f t="shared" si="18"/>
        <v>0.08</v>
      </c>
      <c r="P60" s="179">
        <v>0</v>
      </c>
      <c r="Q60" s="179">
        <f t="shared" si="19"/>
        <v>0</v>
      </c>
      <c r="R60" s="179"/>
      <c r="S60" s="179"/>
      <c r="T60" s="180">
        <v>1.1890000000000001</v>
      </c>
      <c r="U60" s="179">
        <f t="shared" si="20"/>
        <v>7.13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98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ht="22.5" outlineLevel="1" x14ac:dyDescent="0.2">
      <c r="A61" s="166">
        <v>51</v>
      </c>
      <c r="B61" s="171" t="s">
        <v>201</v>
      </c>
      <c r="C61" s="204" t="s">
        <v>202</v>
      </c>
      <c r="D61" s="173" t="s">
        <v>169</v>
      </c>
      <c r="E61" s="175">
        <v>1</v>
      </c>
      <c r="F61" s="178"/>
      <c r="G61" s="179">
        <f t="shared" si="14"/>
        <v>0</v>
      </c>
      <c r="H61" s="178"/>
      <c r="I61" s="179">
        <f t="shared" si="15"/>
        <v>0</v>
      </c>
      <c r="J61" s="178"/>
      <c r="K61" s="179">
        <f t="shared" si="16"/>
        <v>0</v>
      </c>
      <c r="L61" s="179">
        <v>0</v>
      </c>
      <c r="M61" s="179">
        <f t="shared" si="17"/>
        <v>0</v>
      </c>
      <c r="N61" s="179">
        <v>2.0549999999999999E-2</v>
      </c>
      <c r="O61" s="179">
        <f t="shared" si="18"/>
        <v>0.02</v>
      </c>
      <c r="P61" s="179">
        <v>0</v>
      </c>
      <c r="Q61" s="179">
        <f t="shared" si="19"/>
        <v>0</v>
      </c>
      <c r="R61" s="179"/>
      <c r="S61" s="179"/>
      <c r="T61" s="180">
        <v>0.95499999999999996</v>
      </c>
      <c r="U61" s="179">
        <f t="shared" si="20"/>
        <v>0.96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98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66">
        <v>52</v>
      </c>
      <c r="B62" s="171" t="s">
        <v>203</v>
      </c>
      <c r="C62" s="204" t="s">
        <v>204</v>
      </c>
      <c r="D62" s="173" t="s">
        <v>169</v>
      </c>
      <c r="E62" s="175">
        <v>1</v>
      </c>
      <c r="F62" s="178"/>
      <c r="G62" s="179">
        <f t="shared" si="14"/>
        <v>0</v>
      </c>
      <c r="H62" s="178"/>
      <c r="I62" s="179">
        <f t="shared" si="15"/>
        <v>0</v>
      </c>
      <c r="J62" s="178"/>
      <c r="K62" s="179">
        <f t="shared" si="16"/>
        <v>0</v>
      </c>
      <c r="L62" s="179">
        <v>0</v>
      </c>
      <c r="M62" s="179">
        <f t="shared" si="17"/>
        <v>0</v>
      </c>
      <c r="N62" s="179">
        <v>1.09E-2</v>
      </c>
      <c r="O62" s="179">
        <f t="shared" si="18"/>
        <v>0.01</v>
      </c>
      <c r="P62" s="179">
        <v>0</v>
      </c>
      <c r="Q62" s="179">
        <f t="shared" si="19"/>
        <v>0</v>
      </c>
      <c r="R62" s="179"/>
      <c r="S62" s="179"/>
      <c r="T62" s="180">
        <v>1.25</v>
      </c>
      <c r="U62" s="179">
        <f t="shared" si="20"/>
        <v>1.25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98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166">
        <v>53</v>
      </c>
      <c r="B63" s="171" t="s">
        <v>205</v>
      </c>
      <c r="C63" s="204" t="s">
        <v>206</v>
      </c>
      <c r="D63" s="173" t="s">
        <v>169</v>
      </c>
      <c r="E63" s="175">
        <v>2</v>
      </c>
      <c r="F63" s="178"/>
      <c r="G63" s="179">
        <f t="shared" si="14"/>
        <v>0</v>
      </c>
      <c r="H63" s="178"/>
      <c r="I63" s="179">
        <f t="shared" si="15"/>
        <v>0</v>
      </c>
      <c r="J63" s="178"/>
      <c r="K63" s="179">
        <f t="shared" si="16"/>
        <v>0</v>
      </c>
      <c r="L63" s="179">
        <v>0</v>
      </c>
      <c r="M63" s="179">
        <f t="shared" si="17"/>
        <v>0</v>
      </c>
      <c r="N63" s="179">
        <v>1.7000000000000001E-4</v>
      </c>
      <c r="O63" s="179">
        <f t="shared" si="18"/>
        <v>0</v>
      </c>
      <c r="P63" s="179">
        <v>0</v>
      </c>
      <c r="Q63" s="179">
        <f t="shared" si="19"/>
        <v>0</v>
      </c>
      <c r="R63" s="179"/>
      <c r="S63" s="179"/>
      <c r="T63" s="180">
        <v>2.9</v>
      </c>
      <c r="U63" s="179">
        <f t="shared" si="20"/>
        <v>5.8</v>
      </c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98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ht="22.5" outlineLevel="1" x14ac:dyDescent="0.2">
      <c r="A64" s="166">
        <v>54</v>
      </c>
      <c r="B64" s="171" t="s">
        <v>207</v>
      </c>
      <c r="C64" s="204" t="s">
        <v>208</v>
      </c>
      <c r="D64" s="173" t="s">
        <v>111</v>
      </c>
      <c r="E64" s="175">
        <v>6</v>
      </c>
      <c r="F64" s="178"/>
      <c r="G64" s="179">
        <f t="shared" si="14"/>
        <v>0</v>
      </c>
      <c r="H64" s="178"/>
      <c r="I64" s="179">
        <f t="shared" si="15"/>
        <v>0</v>
      </c>
      <c r="J64" s="178"/>
      <c r="K64" s="179">
        <f t="shared" si="16"/>
        <v>0</v>
      </c>
      <c r="L64" s="179">
        <v>0</v>
      </c>
      <c r="M64" s="179">
        <f t="shared" si="17"/>
        <v>0</v>
      </c>
      <c r="N64" s="179">
        <v>8.4999999999999995E-4</v>
      </c>
      <c r="O64" s="179">
        <f t="shared" si="18"/>
        <v>0.01</v>
      </c>
      <c r="P64" s="179">
        <v>0</v>
      </c>
      <c r="Q64" s="179">
        <f t="shared" si="19"/>
        <v>0</v>
      </c>
      <c r="R64" s="179"/>
      <c r="S64" s="179"/>
      <c r="T64" s="180">
        <v>0.48499999999999999</v>
      </c>
      <c r="U64" s="179">
        <f t="shared" si="20"/>
        <v>2.91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98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>
        <v>55</v>
      </c>
      <c r="B65" s="171" t="s">
        <v>209</v>
      </c>
      <c r="C65" s="204" t="s">
        <v>210</v>
      </c>
      <c r="D65" s="173" t="s">
        <v>111</v>
      </c>
      <c r="E65" s="175">
        <v>6</v>
      </c>
      <c r="F65" s="178"/>
      <c r="G65" s="179">
        <f t="shared" si="14"/>
        <v>0</v>
      </c>
      <c r="H65" s="178"/>
      <c r="I65" s="179">
        <f t="shared" si="15"/>
        <v>0</v>
      </c>
      <c r="J65" s="178"/>
      <c r="K65" s="179">
        <f t="shared" si="16"/>
        <v>0</v>
      </c>
      <c r="L65" s="179">
        <v>0</v>
      </c>
      <c r="M65" s="179">
        <f t="shared" si="17"/>
        <v>0</v>
      </c>
      <c r="N65" s="179">
        <v>1.2E-4</v>
      </c>
      <c r="O65" s="179">
        <f t="shared" si="18"/>
        <v>0</v>
      </c>
      <c r="P65" s="179">
        <v>0</v>
      </c>
      <c r="Q65" s="179">
        <f t="shared" si="19"/>
        <v>0</v>
      </c>
      <c r="R65" s="179"/>
      <c r="S65" s="179"/>
      <c r="T65" s="180">
        <v>0.47599999999999998</v>
      </c>
      <c r="U65" s="179">
        <f t="shared" si="20"/>
        <v>2.86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98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66">
        <v>56</v>
      </c>
      <c r="B66" s="171" t="s">
        <v>211</v>
      </c>
      <c r="C66" s="204" t="s">
        <v>212</v>
      </c>
      <c r="D66" s="173" t="s">
        <v>111</v>
      </c>
      <c r="E66" s="175">
        <v>1</v>
      </c>
      <c r="F66" s="178"/>
      <c r="G66" s="179">
        <f t="shared" si="14"/>
        <v>0</v>
      </c>
      <c r="H66" s="178"/>
      <c r="I66" s="179">
        <f t="shared" si="15"/>
        <v>0</v>
      </c>
      <c r="J66" s="178"/>
      <c r="K66" s="179">
        <f t="shared" si="16"/>
        <v>0</v>
      </c>
      <c r="L66" s="179">
        <v>0</v>
      </c>
      <c r="M66" s="179">
        <f t="shared" si="17"/>
        <v>0</v>
      </c>
      <c r="N66" s="179">
        <v>1.0200000000000001E-3</v>
      </c>
      <c r="O66" s="179">
        <f t="shared" si="18"/>
        <v>0</v>
      </c>
      <c r="P66" s="179">
        <v>0</v>
      </c>
      <c r="Q66" s="179">
        <f t="shared" si="19"/>
        <v>0</v>
      </c>
      <c r="R66" s="179"/>
      <c r="S66" s="179"/>
      <c r="T66" s="180">
        <v>0.53600000000000003</v>
      </c>
      <c r="U66" s="179">
        <f t="shared" si="20"/>
        <v>0.54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98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66">
        <v>57</v>
      </c>
      <c r="B67" s="171" t="s">
        <v>213</v>
      </c>
      <c r="C67" s="204" t="s">
        <v>214</v>
      </c>
      <c r="D67" s="173" t="s">
        <v>111</v>
      </c>
      <c r="E67" s="175">
        <v>1</v>
      </c>
      <c r="F67" s="178"/>
      <c r="G67" s="179">
        <f t="shared" si="14"/>
        <v>0</v>
      </c>
      <c r="H67" s="178"/>
      <c r="I67" s="179">
        <f t="shared" si="15"/>
        <v>0</v>
      </c>
      <c r="J67" s="178"/>
      <c r="K67" s="179">
        <f t="shared" si="16"/>
        <v>0</v>
      </c>
      <c r="L67" s="179">
        <v>0</v>
      </c>
      <c r="M67" s="179">
        <f t="shared" si="17"/>
        <v>0</v>
      </c>
      <c r="N67" s="179">
        <v>1.8000000000000001E-4</v>
      </c>
      <c r="O67" s="179">
        <f t="shared" si="18"/>
        <v>0</v>
      </c>
      <c r="P67" s="179">
        <v>0</v>
      </c>
      <c r="Q67" s="179">
        <f t="shared" si="19"/>
        <v>0</v>
      </c>
      <c r="R67" s="179"/>
      <c r="S67" s="179"/>
      <c r="T67" s="180">
        <v>0.47599999999999998</v>
      </c>
      <c r="U67" s="179">
        <f t="shared" si="20"/>
        <v>0.48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98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66">
        <v>58</v>
      </c>
      <c r="B68" s="171" t="s">
        <v>215</v>
      </c>
      <c r="C68" s="204" t="s">
        <v>216</v>
      </c>
      <c r="D68" s="173" t="s">
        <v>169</v>
      </c>
      <c r="E68" s="175">
        <v>6</v>
      </c>
      <c r="F68" s="178"/>
      <c r="G68" s="179">
        <f t="shared" si="14"/>
        <v>0</v>
      </c>
      <c r="H68" s="178"/>
      <c r="I68" s="179">
        <f t="shared" si="15"/>
        <v>0</v>
      </c>
      <c r="J68" s="178"/>
      <c r="K68" s="179">
        <f t="shared" si="16"/>
        <v>0</v>
      </c>
      <c r="L68" s="179">
        <v>0</v>
      </c>
      <c r="M68" s="179">
        <f t="shared" si="17"/>
        <v>0</v>
      </c>
      <c r="N68" s="179">
        <v>1.2E-4</v>
      </c>
      <c r="O68" s="179">
        <f t="shared" si="18"/>
        <v>0</v>
      </c>
      <c r="P68" s="179">
        <v>0</v>
      </c>
      <c r="Q68" s="179">
        <f t="shared" si="19"/>
        <v>0</v>
      </c>
      <c r="R68" s="179"/>
      <c r="S68" s="179"/>
      <c r="T68" s="180">
        <v>0.58699999999999997</v>
      </c>
      <c r="U68" s="179">
        <f t="shared" si="20"/>
        <v>3.52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98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59</v>
      </c>
      <c r="B69" s="171" t="s">
        <v>217</v>
      </c>
      <c r="C69" s="204" t="s">
        <v>218</v>
      </c>
      <c r="D69" s="173" t="s">
        <v>111</v>
      </c>
      <c r="E69" s="175">
        <v>6</v>
      </c>
      <c r="F69" s="178"/>
      <c r="G69" s="179">
        <f t="shared" si="14"/>
        <v>0</v>
      </c>
      <c r="H69" s="178"/>
      <c r="I69" s="179">
        <f t="shared" si="15"/>
        <v>0</v>
      </c>
      <c r="J69" s="178"/>
      <c r="K69" s="179">
        <f t="shared" si="16"/>
        <v>0</v>
      </c>
      <c r="L69" s="179">
        <v>0</v>
      </c>
      <c r="M69" s="179">
        <f t="shared" si="17"/>
        <v>0</v>
      </c>
      <c r="N69" s="179">
        <v>1.2E-4</v>
      </c>
      <c r="O69" s="179">
        <f t="shared" si="18"/>
        <v>0</v>
      </c>
      <c r="P69" s="179">
        <v>0</v>
      </c>
      <c r="Q69" s="179">
        <f t="shared" si="19"/>
        <v>0</v>
      </c>
      <c r="R69" s="179"/>
      <c r="S69" s="179"/>
      <c r="T69" s="180">
        <v>0.71099999999999997</v>
      </c>
      <c r="U69" s="179">
        <f t="shared" si="20"/>
        <v>4.2699999999999996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98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60</v>
      </c>
      <c r="B70" s="171" t="s">
        <v>219</v>
      </c>
      <c r="C70" s="204" t="s">
        <v>220</v>
      </c>
      <c r="D70" s="173" t="s">
        <v>111</v>
      </c>
      <c r="E70" s="175">
        <v>6</v>
      </c>
      <c r="F70" s="178"/>
      <c r="G70" s="179">
        <f t="shared" si="14"/>
        <v>0</v>
      </c>
      <c r="H70" s="178"/>
      <c r="I70" s="179">
        <f t="shared" si="15"/>
        <v>0</v>
      </c>
      <c r="J70" s="178"/>
      <c r="K70" s="179">
        <f t="shared" si="16"/>
        <v>0</v>
      </c>
      <c r="L70" s="179">
        <v>0</v>
      </c>
      <c r="M70" s="179">
        <f t="shared" si="17"/>
        <v>0</v>
      </c>
      <c r="N70" s="179">
        <v>0</v>
      </c>
      <c r="O70" s="179">
        <f t="shared" si="18"/>
        <v>0</v>
      </c>
      <c r="P70" s="179">
        <v>0</v>
      </c>
      <c r="Q70" s="179">
        <f t="shared" si="19"/>
        <v>0</v>
      </c>
      <c r="R70" s="179"/>
      <c r="S70" s="179"/>
      <c r="T70" s="180">
        <v>0</v>
      </c>
      <c r="U70" s="179">
        <f t="shared" si="20"/>
        <v>0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180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61</v>
      </c>
      <c r="B71" s="171" t="s">
        <v>221</v>
      </c>
      <c r="C71" s="204" t="s">
        <v>222</v>
      </c>
      <c r="D71" s="173" t="s">
        <v>111</v>
      </c>
      <c r="E71" s="175">
        <v>6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0</v>
      </c>
      <c r="M71" s="179">
        <f t="shared" si="17"/>
        <v>0</v>
      </c>
      <c r="N71" s="179">
        <v>4.2000000000000002E-4</v>
      </c>
      <c r="O71" s="179">
        <f t="shared" si="18"/>
        <v>0</v>
      </c>
      <c r="P71" s="179">
        <v>0</v>
      </c>
      <c r="Q71" s="179">
        <f t="shared" si="19"/>
        <v>0</v>
      </c>
      <c r="R71" s="179"/>
      <c r="S71" s="179"/>
      <c r="T71" s="180">
        <v>0.246</v>
      </c>
      <c r="U71" s="179">
        <f t="shared" si="20"/>
        <v>1.48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98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ht="22.5" outlineLevel="1" x14ac:dyDescent="0.2">
      <c r="A72" s="166">
        <v>62</v>
      </c>
      <c r="B72" s="171" t="s">
        <v>223</v>
      </c>
      <c r="C72" s="204" t="s">
        <v>224</v>
      </c>
      <c r="D72" s="173" t="s">
        <v>111</v>
      </c>
      <c r="E72" s="175">
        <v>1</v>
      </c>
      <c r="F72" s="178"/>
      <c r="G72" s="179">
        <f t="shared" si="14"/>
        <v>0</v>
      </c>
      <c r="H72" s="178"/>
      <c r="I72" s="179">
        <f t="shared" si="15"/>
        <v>0</v>
      </c>
      <c r="J72" s="178"/>
      <c r="K72" s="179">
        <f t="shared" si="16"/>
        <v>0</v>
      </c>
      <c r="L72" s="179">
        <v>0</v>
      </c>
      <c r="M72" s="179">
        <f t="shared" si="17"/>
        <v>0</v>
      </c>
      <c r="N72" s="179">
        <v>1.8000000000000001E-4</v>
      </c>
      <c r="O72" s="179">
        <f t="shared" si="18"/>
        <v>0</v>
      </c>
      <c r="P72" s="179">
        <v>0</v>
      </c>
      <c r="Q72" s="179">
        <f t="shared" si="19"/>
        <v>0</v>
      </c>
      <c r="R72" s="179"/>
      <c r="S72" s="179"/>
      <c r="T72" s="180">
        <v>0.246</v>
      </c>
      <c r="U72" s="179">
        <f t="shared" si="20"/>
        <v>0.25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98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66">
        <v>63</v>
      </c>
      <c r="B73" s="171" t="s">
        <v>225</v>
      </c>
      <c r="C73" s="204" t="s">
        <v>226</v>
      </c>
      <c r="D73" s="173" t="s">
        <v>169</v>
      </c>
      <c r="E73" s="175">
        <v>1</v>
      </c>
      <c r="F73" s="178"/>
      <c r="G73" s="179">
        <f t="shared" si="14"/>
        <v>0</v>
      </c>
      <c r="H73" s="178"/>
      <c r="I73" s="179">
        <f t="shared" si="15"/>
        <v>0</v>
      </c>
      <c r="J73" s="178"/>
      <c r="K73" s="179">
        <f t="shared" si="16"/>
        <v>0</v>
      </c>
      <c r="L73" s="179">
        <v>0</v>
      </c>
      <c r="M73" s="179">
        <f t="shared" si="17"/>
        <v>0</v>
      </c>
      <c r="N73" s="179">
        <v>2.9199999999999999E-3</v>
      </c>
      <c r="O73" s="179">
        <f t="shared" si="18"/>
        <v>0</v>
      </c>
      <c r="P73" s="179">
        <v>0</v>
      </c>
      <c r="Q73" s="179">
        <f t="shared" si="19"/>
        <v>0</v>
      </c>
      <c r="R73" s="179"/>
      <c r="S73" s="179"/>
      <c r="T73" s="180">
        <v>1.4</v>
      </c>
      <c r="U73" s="179">
        <f t="shared" si="20"/>
        <v>1.4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98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66">
        <v>64</v>
      </c>
      <c r="B74" s="171" t="s">
        <v>227</v>
      </c>
      <c r="C74" s="204" t="s">
        <v>228</v>
      </c>
      <c r="D74" s="173" t="s">
        <v>111</v>
      </c>
      <c r="E74" s="175">
        <v>1</v>
      </c>
      <c r="F74" s="178"/>
      <c r="G74" s="179">
        <f t="shared" si="14"/>
        <v>0</v>
      </c>
      <c r="H74" s="178"/>
      <c r="I74" s="179">
        <f t="shared" si="15"/>
        <v>0</v>
      </c>
      <c r="J74" s="178"/>
      <c r="K74" s="179">
        <f t="shared" si="16"/>
        <v>0</v>
      </c>
      <c r="L74" s="179">
        <v>0</v>
      </c>
      <c r="M74" s="179">
        <f t="shared" si="17"/>
        <v>0</v>
      </c>
      <c r="N74" s="179">
        <v>5.1000000000000004E-4</v>
      </c>
      <c r="O74" s="179">
        <f t="shared" si="18"/>
        <v>0</v>
      </c>
      <c r="P74" s="179">
        <v>0</v>
      </c>
      <c r="Q74" s="179">
        <f t="shared" si="19"/>
        <v>0</v>
      </c>
      <c r="R74" s="179"/>
      <c r="S74" s="179"/>
      <c r="T74" s="180">
        <v>0</v>
      </c>
      <c r="U74" s="179">
        <f t="shared" si="20"/>
        <v>0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180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166">
        <v>65</v>
      </c>
      <c r="B75" s="171" t="s">
        <v>229</v>
      </c>
      <c r="C75" s="204" t="s">
        <v>230</v>
      </c>
      <c r="D75" s="173" t="s">
        <v>169</v>
      </c>
      <c r="E75" s="175">
        <v>12</v>
      </c>
      <c r="F75" s="178"/>
      <c r="G75" s="179">
        <f t="shared" si="14"/>
        <v>0</v>
      </c>
      <c r="H75" s="178"/>
      <c r="I75" s="179">
        <f t="shared" si="15"/>
        <v>0</v>
      </c>
      <c r="J75" s="178"/>
      <c r="K75" s="179">
        <f t="shared" si="16"/>
        <v>0</v>
      </c>
      <c r="L75" s="179">
        <v>0</v>
      </c>
      <c r="M75" s="179">
        <f t="shared" si="17"/>
        <v>0</v>
      </c>
      <c r="N75" s="179">
        <v>2.4000000000000001E-4</v>
      </c>
      <c r="O75" s="179">
        <f t="shared" si="18"/>
        <v>0</v>
      </c>
      <c r="P75" s="179">
        <v>0</v>
      </c>
      <c r="Q75" s="179">
        <f t="shared" si="19"/>
        <v>0</v>
      </c>
      <c r="R75" s="179"/>
      <c r="S75" s="179"/>
      <c r="T75" s="180">
        <v>0.124</v>
      </c>
      <c r="U75" s="179">
        <f t="shared" si="20"/>
        <v>1.49</v>
      </c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98</v>
      </c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66">
        <v>66</v>
      </c>
      <c r="B76" s="171" t="s">
        <v>231</v>
      </c>
      <c r="C76" s="204" t="s">
        <v>232</v>
      </c>
      <c r="D76" s="173" t="s">
        <v>169</v>
      </c>
      <c r="E76" s="175">
        <v>12</v>
      </c>
      <c r="F76" s="178"/>
      <c r="G76" s="179">
        <f t="shared" si="14"/>
        <v>0</v>
      </c>
      <c r="H76" s="178"/>
      <c r="I76" s="179">
        <f t="shared" si="15"/>
        <v>0</v>
      </c>
      <c r="J76" s="178"/>
      <c r="K76" s="179">
        <f t="shared" si="16"/>
        <v>0</v>
      </c>
      <c r="L76" s="179">
        <v>0</v>
      </c>
      <c r="M76" s="179">
        <f t="shared" si="17"/>
        <v>0</v>
      </c>
      <c r="N76" s="179">
        <v>8.0000000000000007E-5</v>
      </c>
      <c r="O76" s="179">
        <f t="shared" si="18"/>
        <v>0</v>
      </c>
      <c r="P76" s="179">
        <v>0</v>
      </c>
      <c r="Q76" s="179">
        <f t="shared" si="19"/>
        <v>0</v>
      </c>
      <c r="R76" s="179"/>
      <c r="S76" s="179"/>
      <c r="T76" s="180">
        <v>0.17599999999999999</v>
      </c>
      <c r="U76" s="179">
        <f t="shared" si="20"/>
        <v>2.11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98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66">
        <v>67</v>
      </c>
      <c r="B77" s="171" t="s">
        <v>233</v>
      </c>
      <c r="C77" s="204" t="s">
        <v>234</v>
      </c>
      <c r="D77" s="173" t="s">
        <v>111</v>
      </c>
      <c r="E77" s="175">
        <v>7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0</v>
      </c>
      <c r="M77" s="179">
        <f t="shared" si="17"/>
        <v>0</v>
      </c>
      <c r="N77" s="179">
        <v>6.9999999999999999E-4</v>
      </c>
      <c r="O77" s="179">
        <f t="shared" si="18"/>
        <v>0</v>
      </c>
      <c r="P77" s="179">
        <v>0</v>
      </c>
      <c r="Q77" s="179">
        <f t="shared" si="19"/>
        <v>0</v>
      </c>
      <c r="R77" s="179"/>
      <c r="S77" s="179"/>
      <c r="T77" s="180">
        <v>0.37</v>
      </c>
      <c r="U77" s="179">
        <f t="shared" si="20"/>
        <v>2.59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98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166">
        <v>68</v>
      </c>
      <c r="B78" s="171" t="s">
        <v>235</v>
      </c>
      <c r="C78" s="204" t="s">
        <v>236</v>
      </c>
      <c r="D78" s="173" t="s">
        <v>111</v>
      </c>
      <c r="E78" s="175">
        <v>7</v>
      </c>
      <c r="F78" s="178"/>
      <c r="G78" s="179">
        <f t="shared" si="14"/>
        <v>0</v>
      </c>
      <c r="H78" s="178"/>
      <c r="I78" s="179">
        <f t="shared" si="15"/>
        <v>0</v>
      </c>
      <c r="J78" s="178"/>
      <c r="K78" s="179">
        <f t="shared" si="16"/>
        <v>0</v>
      </c>
      <c r="L78" s="179">
        <v>0</v>
      </c>
      <c r="M78" s="179">
        <f t="shared" si="17"/>
        <v>0</v>
      </c>
      <c r="N78" s="179">
        <v>0</v>
      </c>
      <c r="O78" s="179">
        <f t="shared" si="18"/>
        <v>0</v>
      </c>
      <c r="P78" s="179">
        <v>0</v>
      </c>
      <c r="Q78" s="179">
        <f t="shared" si="19"/>
        <v>0</v>
      </c>
      <c r="R78" s="179"/>
      <c r="S78" s="179"/>
      <c r="T78" s="180">
        <v>0.37</v>
      </c>
      <c r="U78" s="179">
        <f t="shared" si="20"/>
        <v>2.59</v>
      </c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98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166">
        <v>69</v>
      </c>
      <c r="B79" s="171" t="s">
        <v>237</v>
      </c>
      <c r="C79" s="204" t="s">
        <v>238</v>
      </c>
      <c r="D79" s="173" t="s">
        <v>138</v>
      </c>
      <c r="E79" s="175">
        <v>0.22</v>
      </c>
      <c r="F79" s="178"/>
      <c r="G79" s="179">
        <f t="shared" si="14"/>
        <v>0</v>
      </c>
      <c r="H79" s="178"/>
      <c r="I79" s="179">
        <f t="shared" si="15"/>
        <v>0</v>
      </c>
      <c r="J79" s="178"/>
      <c r="K79" s="179">
        <f t="shared" si="16"/>
        <v>0</v>
      </c>
      <c r="L79" s="179">
        <v>0</v>
      </c>
      <c r="M79" s="179">
        <f t="shared" si="17"/>
        <v>0</v>
      </c>
      <c r="N79" s="179">
        <v>0</v>
      </c>
      <c r="O79" s="179">
        <f t="shared" si="18"/>
        <v>0</v>
      </c>
      <c r="P79" s="179">
        <v>0</v>
      </c>
      <c r="Q79" s="179">
        <f t="shared" si="19"/>
        <v>0</v>
      </c>
      <c r="R79" s="179"/>
      <c r="S79" s="179"/>
      <c r="T79" s="180">
        <v>1.5169999999999999</v>
      </c>
      <c r="U79" s="179">
        <f t="shared" si="20"/>
        <v>0.33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98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 x14ac:dyDescent="0.2">
      <c r="A80" s="166">
        <v>70</v>
      </c>
      <c r="B80" s="171" t="s">
        <v>239</v>
      </c>
      <c r="C80" s="204" t="s">
        <v>240</v>
      </c>
      <c r="D80" s="173" t="s">
        <v>169</v>
      </c>
      <c r="E80" s="175">
        <v>4</v>
      </c>
      <c r="F80" s="178"/>
      <c r="G80" s="179">
        <f t="shared" si="14"/>
        <v>0</v>
      </c>
      <c r="H80" s="178"/>
      <c r="I80" s="179">
        <f t="shared" si="15"/>
        <v>0</v>
      </c>
      <c r="J80" s="178"/>
      <c r="K80" s="179">
        <f t="shared" si="16"/>
        <v>0</v>
      </c>
      <c r="L80" s="179">
        <v>0</v>
      </c>
      <c r="M80" s="179">
        <f t="shared" si="17"/>
        <v>0</v>
      </c>
      <c r="N80" s="179">
        <v>0</v>
      </c>
      <c r="O80" s="179">
        <f t="shared" si="18"/>
        <v>0</v>
      </c>
      <c r="P80" s="179">
        <v>1.933E-2</v>
      </c>
      <c r="Q80" s="179">
        <f t="shared" si="19"/>
        <v>0.08</v>
      </c>
      <c r="R80" s="179"/>
      <c r="S80" s="179"/>
      <c r="T80" s="180">
        <v>0.59</v>
      </c>
      <c r="U80" s="179">
        <f t="shared" si="20"/>
        <v>2.36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98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66">
        <v>71</v>
      </c>
      <c r="B81" s="171" t="s">
        <v>241</v>
      </c>
      <c r="C81" s="204" t="s">
        <v>242</v>
      </c>
      <c r="D81" s="173" t="s">
        <v>169</v>
      </c>
      <c r="E81" s="175">
        <v>2</v>
      </c>
      <c r="F81" s="178"/>
      <c r="G81" s="179">
        <f t="shared" si="14"/>
        <v>0</v>
      </c>
      <c r="H81" s="178"/>
      <c r="I81" s="179">
        <f t="shared" si="15"/>
        <v>0</v>
      </c>
      <c r="J81" s="178"/>
      <c r="K81" s="179">
        <f t="shared" si="16"/>
        <v>0</v>
      </c>
      <c r="L81" s="179">
        <v>0</v>
      </c>
      <c r="M81" s="179">
        <f t="shared" si="17"/>
        <v>0</v>
      </c>
      <c r="N81" s="179">
        <v>0</v>
      </c>
      <c r="O81" s="179">
        <f t="shared" si="18"/>
        <v>0</v>
      </c>
      <c r="P81" s="179">
        <v>1.9460000000000002E-2</v>
      </c>
      <c r="Q81" s="179">
        <f t="shared" si="19"/>
        <v>0.04</v>
      </c>
      <c r="R81" s="179"/>
      <c r="S81" s="179"/>
      <c r="T81" s="180">
        <v>0.38200000000000001</v>
      </c>
      <c r="U81" s="179">
        <f t="shared" si="20"/>
        <v>0.76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98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66">
        <v>72</v>
      </c>
      <c r="B82" s="171" t="s">
        <v>243</v>
      </c>
      <c r="C82" s="204" t="s">
        <v>244</v>
      </c>
      <c r="D82" s="173" t="s">
        <v>169</v>
      </c>
      <c r="E82" s="175">
        <v>7</v>
      </c>
      <c r="F82" s="178"/>
      <c r="G82" s="179">
        <f t="shared" si="14"/>
        <v>0</v>
      </c>
      <c r="H82" s="178"/>
      <c r="I82" s="179">
        <f t="shared" si="15"/>
        <v>0</v>
      </c>
      <c r="J82" s="178"/>
      <c r="K82" s="179">
        <f t="shared" si="16"/>
        <v>0</v>
      </c>
      <c r="L82" s="179">
        <v>0</v>
      </c>
      <c r="M82" s="179">
        <f t="shared" si="17"/>
        <v>0</v>
      </c>
      <c r="N82" s="179">
        <v>0</v>
      </c>
      <c r="O82" s="179">
        <f t="shared" si="18"/>
        <v>0</v>
      </c>
      <c r="P82" s="179">
        <v>1.56E-3</v>
      </c>
      <c r="Q82" s="179">
        <f t="shared" si="19"/>
        <v>0.01</v>
      </c>
      <c r="R82" s="179"/>
      <c r="S82" s="179"/>
      <c r="T82" s="180">
        <v>0.217</v>
      </c>
      <c r="U82" s="179">
        <f t="shared" si="20"/>
        <v>1.52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98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66">
        <v>73</v>
      </c>
      <c r="B83" s="171" t="s">
        <v>245</v>
      </c>
      <c r="C83" s="204" t="s">
        <v>246</v>
      </c>
      <c r="D83" s="173" t="s">
        <v>111</v>
      </c>
      <c r="E83" s="175">
        <v>11</v>
      </c>
      <c r="F83" s="178"/>
      <c r="G83" s="179">
        <f t="shared" si="14"/>
        <v>0</v>
      </c>
      <c r="H83" s="178"/>
      <c r="I83" s="179">
        <f t="shared" si="15"/>
        <v>0</v>
      </c>
      <c r="J83" s="178"/>
      <c r="K83" s="179">
        <f t="shared" si="16"/>
        <v>0</v>
      </c>
      <c r="L83" s="179">
        <v>0</v>
      </c>
      <c r="M83" s="179">
        <f t="shared" si="17"/>
        <v>0</v>
      </c>
      <c r="N83" s="179">
        <v>0</v>
      </c>
      <c r="O83" s="179">
        <f t="shared" si="18"/>
        <v>0</v>
      </c>
      <c r="P83" s="179">
        <v>8.4999999999999995E-4</v>
      </c>
      <c r="Q83" s="179">
        <f t="shared" si="19"/>
        <v>0.01</v>
      </c>
      <c r="R83" s="179"/>
      <c r="S83" s="179"/>
      <c r="T83" s="180">
        <v>3.7999999999999999E-2</v>
      </c>
      <c r="U83" s="179">
        <f t="shared" si="20"/>
        <v>0.42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98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 x14ac:dyDescent="0.2">
      <c r="A84" s="166">
        <v>74</v>
      </c>
      <c r="B84" s="171" t="s">
        <v>247</v>
      </c>
      <c r="C84" s="204" t="s">
        <v>248</v>
      </c>
      <c r="D84" s="173" t="s">
        <v>111</v>
      </c>
      <c r="E84" s="175">
        <v>4</v>
      </c>
      <c r="F84" s="178"/>
      <c r="G84" s="179">
        <f t="shared" si="14"/>
        <v>0</v>
      </c>
      <c r="H84" s="178"/>
      <c r="I84" s="179">
        <f t="shared" si="15"/>
        <v>0</v>
      </c>
      <c r="J84" s="178"/>
      <c r="K84" s="179">
        <f t="shared" si="16"/>
        <v>0</v>
      </c>
      <c r="L84" s="179">
        <v>0</v>
      </c>
      <c r="M84" s="179">
        <f t="shared" si="17"/>
        <v>0</v>
      </c>
      <c r="N84" s="179">
        <v>0</v>
      </c>
      <c r="O84" s="179">
        <f t="shared" si="18"/>
        <v>0</v>
      </c>
      <c r="P84" s="179">
        <v>5.0000000000000001E-3</v>
      </c>
      <c r="Q84" s="179">
        <f t="shared" si="19"/>
        <v>0.02</v>
      </c>
      <c r="R84" s="179"/>
      <c r="S84" s="179"/>
      <c r="T84" s="180">
        <v>8.4000000000000005E-2</v>
      </c>
      <c r="U84" s="179">
        <f t="shared" si="20"/>
        <v>0.34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98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66">
        <v>75</v>
      </c>
      <c r="B85" s="171" t="s">
        <v>249</v>
      </c>
      <c r="C85" s="204" t="s">
        <v>250</v>
      </c>
      <c r="D85" s="173" t="s">
        <v>138</v>
      </c>
      <c r="E85" s="175">
        <v>0.16</v>
      </c>
      <c r="F85" s="178"/>
      <c r="G85" s="179">
        <f t="shared" si="14"/>
        <v>0</v>
      </c>
      <c r="H85" s="178"/>
      <c r="I85" s="179">
        <f t="shared" si="15"/>
        <v>0</v>
      </c>
      <c r="J85" s="178"/>
      <c r="K85" s="179">
        <f t="shared" si="16"/>
        <v>0</v>
      </c>
      <c r="L85" s="179">
        <v>0</v>
      </c>
      <c r="M85" s="179">
        <f t="shared" si="17"/>
        <v>0</v>
      </c>
      <c r="N85" s="179">
        <v>0</v>
      </c>
      <c r="O85" s="179">
        <f t="shared" si="18"/>
        <v>0</v>
      </c>
      <c r="P85" s="179">
        <v>0</v>
      </c>
      <c r="Q85" s="179">
        <f t="shared" si="19"/>
        <v>0</v>
      </c>
      <c r="R85" s="179"/>
      <c r="S85" s="179"/>
      <c r="T85" s="180">
        <v>3.169</v>
      </c>
      <c r="U85" s="179">
        <f t="shared" si="20"/>
        <v>0.51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98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x14ac:dyDescent="0.2">
      <c r="A86" s="167" t="s">
        <v>93</v>
      </c>
      <c r="B86" s="172" t="s">
        <v>64</v>
      </c>
      <c r="C86" s="205" t="s">
        <v>65</v>
      </c>
      <c r="D86" s="174"/>
      <c r="E86" s="176"/>
      <c r="F86" s="181"/>
      <c r="G86" s="181">
        <f>SUMIF(AE87:AE89,"&lt;&gt;NOR",G87:G89)</f>
        <v>0</v>
      </c>
      <c r="H86" s="181"/>
      <c r="I86" s="181">
        <f>SUM(I87:I89)</f>
        <v>0</v>
      </c>
      <c r="J86" s="181"/>
      <c r="K86" s="181">
        <f>SUM(K87:K89)</f>
        <v>0</v>
      </c>
      <c r="L86" s="181"/>
      <c r="M86" s="181">
        <f>SUM(M87:M89)</f>
        <v>0</v>
      </c>
      <c r="N86" s="181"/>
      <c r="O86" s="181">
        <f>SUM(O87:O89)</f>
        <v>6.0000000000000005E-2</v>
      </c>
      <c r="P86" s="181"/>
      <c r="Q86" s="181">
        <f>SUM(Q87:Q89)</f>
        <v>0</v>
      </c>
      <c r="R86" s="181"/>
      <c r="S86" s="181"/>
      <c r="T86" s="182"/>
      <c r="U86" s="181">
        <f>SUM(U87:U89)</f>
        <v>10.299999999999999</v>
      </c>
      <c r="AE86" t="s">
        <v>94</v>
      </c>
    </row>
    <row r="87" spans="1:60" outlineLevel="1" x14ac:dyDescent="0.2">
      <c r="A87" s="166">
        <v>76</v>
      </c>
      <c r="B87" s="171" t="s">
        <v>251</v>
      </c>
      <c r="C87" s="204" t="s">
        <v>252</v>
      </c>
      <c r="D87" s="173" t="s">
        <v>169</v>
      </c>
      <c r="E87" s="175">
        <v>5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0</v>
      </c>
      <c r="M87" s="179">
        <f>G87*(1+L87/100)</f>
        <v>0</v>
      </c>
      <c r="N87" s="179">
        <v>8.9999999999999993E-3</v>
      </c>
      <c r="O87" s="179">
        <f>ROUND(E87*N87,2)</f>
        <v>0.05</v>
      </c>
      <c r="P87" s="179">
        <v>0</v>
      </c>
      <c r="Q87" s="179">
        <f>ROUND(E87*P87,2)</f>
        <v>0</v>
      </c>
      <c r="R87" s="179"/>
      <c r="S87" s="179"/>
      <c r="T87" s="180">
        <v>1.77</v>
      </c>
      <c r="U87" s="179">
        <f>ROUND(E87*T87,2)</f>
        <v>8.85</v>
      </c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98</v>
      </c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166">
        <v>77</v>
      </c>
      <c r="B88" s="171" t="s">
        <v>253</v>
      </c>
      <c r="C88" s="204" t="s">
        <v>254</v>
      </c>
      <c r="D88" s="173" t="s">
        <v>169</v>
      </c>
      <c r="E88" s="175">
        <v>1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0</v>
      </c>
      <c r="M88" s="179">
        <f>G88*(1+L88/100)</f>
        <v>0</v>
      </c>
      <c r="N88" s="179">
        <v>6.0000000000000001E-3</v>
      </c>
      <c r="O88" s="179">
        <f>ROUND(E88*N88,2)</f>
        <v>0.01</v>
      </c>
      <c r="P88" s="179">
        <v>0</v>
      </c>
      <c r="Q88" s="179">
        <f>ROUND(E88*P88,2)</f>
        <v>0</v>
      </c>
      <c r="R88" s="179"/>
      <c r="S88" s="179"/>
      <c r="T88" s="180">
        <v>1.37</v>
      </c>
      <c r="U88" s="179">
        <f>ROUND(E88*T88,2)</f>
        <v>1.37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98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ht="22.5" outlineLevel="1" x14ac:dyDescent="0.2">
      <c r="A89" s="166">
        <v>78</v>
      </c>
      <c r="B89" s="171" t="s">
        <v>255</v>
      </c>
      <c r="C89" s="204" t="s">
        <v>256</v>
      </c>
      <c r="D89" s="173" t="s">
        <v>138</v>
      </c>
      <c r="E89" s="175">
        <v>0.05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0</v>
      </c>
      <c r="M89" s="179">
        <f>G89*(1+L89/100)</f>
        <v>0</v>
      </c>
      <c r="N89" s="179">
        <v>0</v>
      </c>
      <c r="O89" s="179">
        <f>ROUND(E89*N89,2)</f>
        <v>0</v>
      </c>
      <c r="P89" s="179">
        <v>0</v>
      </c>
      <c r="Q89" s="179">
        <f>ROUND(E89*P89,2)</f>
        <v>0</v>
      </c>
      <c r="R89" s="179"/>
      <c r="S89" s="179"/>
      <c r="T89" s="180">
        <v>1.667</v>
      </c>
      <c r="U89" s="179">
        <f>ROUND(E89*T89,2)</f>
        <v>0.08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98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x14ac:dyDescent="0.2">
      <c r="A90" s="167" t="s">
        <v>93</v>
      </c>
      <c r="B90" s="172" t="s">
        <v>66</v>
      </c>
      <c r="C90" s="205" t="s">
        <v>26</v>
      </c>
      <c r="D90" s="174"/>
      <c r="E90" s="176"/>
      <c r="F90" s="181"/>
      <c r="G90" s="181">
        <f>SUMIF(AE91:AE92,"&lt;&gt;NOR",G91:G92)</f>
        <v>0</v>
      </c>
      <c r="H90" s="181"/>
      <c r="I90" s="181">
        <f>SUM(I91:I92)</f>
        <v>0</v>
      </c>
      <c r="J90" s="181"/>
      <c r="K90" s="181">
        <f>SUM(K91:K92)</f>
        <v>0</v>
      </c>
      <c r="L90" s="181"/>
      <c r="M90" s="181">
        <f>SUM(M91:M92)</f>
        <v>0</v>
      </c>
      <c r="N90" s="181"/>
      <c r="O90" s="181">
        <f>SUM(O91:O92)</f>
        <v>0</v>
      </c>
      <c r="P90" s="181"/>
      <c r="Q90" s="181">
        <f>SUM(Q91:Q92)</f>
        <v>0</v>
      </c>
      <c r="R90" s="181"/>
      <c r="S90" s="181"/>
      <c r="T90" s="182"/>
      <c r="U90" s="181">
        <f>SUM(U91:U92)</f>
        <v>0</v>
      </c>
      <c r="AE90" t="s">
        <v>94</v>
      </c>
    </row>
    <row r="91" spans="1:60" outlineLevel="1" x14ac:dyDescent="0.2">
      <c r="A91" s="166">
        <v>79</v>
      </c>
      <c r="B91" s="171" t="s">
        <v>257</v>
      </c>
      <c r="C91" s="204" t="s">
        <v>258</v>
      </c>
      <c r="D91" s="173" t="s">
        <v>259</v>
      </c>
      <c r="E91" s="175">
        <v>1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0</v>
      </c>
      <c r="M91" s="179">
        <f>G91*(1+L91/100)</f>
        <v>0</v>
      </c>
      <c r="N91" s="179">
        <v>0</v>
      </c>
      <c r="O91" s="179">
        <f>ROUND(E91*N91,2)</f>
        <v>0</v>
      </c>
      <c r="P91" s="179">
        <v>0</v>
      </c>
      <c r="Q91" s="179">
        <f>ROUND(E91*P91,2)</f>
        <v>0</v>
      </c>
      <c r="R91" s="179"/>
      <c r="S91" s="179"/>
      <c r="T91" s="180">
        <v>0</v>
      </c>
      <c r="U91" s="179">
        <f>ROUND(E91*T91,2)</f>
        <v>0</v>
      </c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98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192">
        <v>80</v>
      </c>
      <c r="B92" s="193" t="s">
        <v>260</v>
      </c>
      <c r="C92" s="206" t="s">
        <v>261</v>
      </c>
      <c r="D92" s="194" t="s">
        <v>259</v>
      </c>
      <c r="E92" s="195">
        <v>1</v>
      </c>
      <c r="F92" s="196"/>
      <c r="G92" s="197">
        <f>ROUND(E92*F92,2)</f>
        <v>0</v>
      </c>
      <c r="H92" s="196"/>
      <c r="I92" s="197">
        <f>ROUND(E92*H92,2)</f>
        <v>0</v>
      </c>
      <c r="J92" s="196"/>
      <c r="K92" s="197">
        <f>ROUND(E92*J92,2)</f>
        <v>0</v>
      </c>
      <c r="L92" s="197">
        <v>0</v>
      </c>
      <c r="M92" s="197">
        <f>G92*(1+L92/100)</f>
        <v>0</v>
      </c>
      <c r="N92" s="197">
        <v>0</v>
      </c>
      <c r="O92" s="197">
        <f>ROUND(E92*N92,2)</f>
        <v>0</v>
      </c>
      <c r="P92" s="197">
        <v>0</v>
      </c>
      <c r="Q92" s="197">
        <f>ROUND(E92*P92,2)</f>
        <v>0</v>
      </c>
      <c r="R92" s="197"/>
      <c r="S92" s="197"/>
      <c r="T92" s="198">
        <v>0</v>
      </c>
      <c r="U92" s="197">
        <f>ROUND(E92*T92,2)</f>
        <v>0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98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x14ac:dyDescent="0.2">
      <c r="A93" s="6"/>
      <c r="B93" s="7" t="s">
        <v>262</v>
      </c>
      <c r="C93" s="207" t="s">
        <v>262</v>
      </c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15</v>
      </c>
      <c r="AD93">
        <v>21</v>
      </c>
    </row>
    <row r="94" spans="1:60" x14ac:dyDescent="0.2">
      <c r="A94" s="199"/>
      <c r="B94" s="200">
        <v>26</v>
      </c>
      <c r="C94" s="208" t="s">
        <v>262</v>
      </c>
      <c r="D94" s="201"/>
      <c r="E94" s="202"/>
      <c r="F94" s="202"/>
      <c r="G94" s="203">
        <f>G8+G30+G58+G86+G90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263</v>
      </c>
    </row>
    <row r="95" spans="1:60" x14ac:dyDescent="0.2">
      <c r="A95" s="6"/>
      <c r="B95" s="7" t="s">
        <v>262</v>
      </c>
      <c r="C95" s="207" t="s">
        <v>262</v>
      </c>
      <c r="D95" s="9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262</v>
      </c>
      <c r="C96" s="207" t="s">
        <v>262</v>
      </c>
      <c r="D96" s="9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74">
        <v>33</v>
      </c>
      <c r="B97" s="274"/>
      <c r="C97" s="275"/>
      <c r="D97" s="9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5"/>
      <c r="B98" s="256"/>
      <c r="C98" s="257"/>
      <c r="D98" s="256"/>
      <c r="E98" s="256"/>
      <c r="F98" s="256"/>
      <c r="G98" s="258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264</v>
      </c>
    </row>
    <row r="99" spans="1:31" x14ac:dyDescent="0.2">
      <c r="A99" s="259"/>
      <c r="B99" s="260"/>
      <c r="C99" s="261"/>
      <c r="D99" s="260"/>
      <c r="E99" s="260"/>
      <c r="F99" s="260"/>
      <c r="G99" s="262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9"/>
      <c r="B100" s="260"/>
      <c r="C100" s="261"/>
      <c r="D100" s="260"/>
      <c r="E100" s="260"/>
      <c r="F100" s="260"/>
      <c r="G100" s="262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9"/>
      <c r="B101" s="260"/>
      <c r="C101" s="261"/>
      <c r="D101" s="260"/>
      <c r="E101" s="260"/>
      <c r="F101" s="260"/>
      <c r="G101" s="262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63"/>
      <c r="B102" s="264"/>
      <c r="C102" s="265"/>
      <c r="D102" s="264"/>
      <c r="E102" s="264"/>
      <c r="F102" s="264"/>
      <c r="G102" s="26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6"/>
      <c r="B103" s="7" t="s">
        <v>262</v>
      </c>
      <c r="C103" s="207" t="s">
        <v>262</v>
      </c>
      <c r="D103" s="9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C104" s="209"/>
      <c r="D104" s="153"/>
      <c r="AE104" t="s">
        <v>265</v>
      </c>
    </row>
    <row r="105" spans="1:31" x14ac:dyDescent="0.2">
      <c r="D105" s="153"/>
    </row>
    <row r="106" spans="1:31" x14ac:dyDescent="0.2">
      <c r="D106" s="153"/>
    </row>
    <row r="107" spans="1:31" x14ac:dyDescent="0.2">
      <c r="D107" s="153"/>
    </row>
    <row r="108" spans="1:31" x14ac:dyDescent="0.2">
      <c r="D108" s="153"/>
    </row>
    <row r="109" spans="1:31" x14ac:dyDescent="0.2">
      <c r="D109" s="153"/>
    </row>
    <row r="110" spans="1:31" x14ac:dyDescent="0.2">
      <c r="D110" s="153"/>
    </row>
    <row r="111" spans="1:31" x14ac:dyDescent="0.2">
      <c r="D111" s="153"/>
    </row>
    <row r="112" spans="1:31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98:G102"/>
    <mergeCell ref="A1:G1"/>
    <mergeCell ref="C2:G2"/>
    <mergeCell ref="C3:G3"/>
    <mergeCell ref="C4:G4"/>
    <mergeCell ref="A97:C9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2021-03-18T12:46:36Z</cp:lastPrinted>
  <dcterms:created xsi:type="dcterms:W3CDTF">2009-04-08T07:15:50Z</dcterms:created>
  <dcterms:modified xsi:type="dcterms:W3CDTF">2021-03-18T12:46:43Z</dcterms:modified>
</cp:coreProperties>
</file>